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8649" lockStructure="1"/>
  <bookViews>
    <workbookView xWindow="0" yWindow="0" windowWidth="20490" windowHeight="7230"/>
  </bookViews>
  <sheets>
    <sheet name="法非適用_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M6" i="5" l="1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AY10" i="4" s="1"/>
  <c r="U6" i="5"/>
  <c r="AQ10" i="4" s="1"/>
  <c r="T6" i="5"/>
  <c r="AI10" i="4" s="1"/>
  <c r="S6" i="5"/>
  <c r="AY8" i="4" s="1"/>
  <c r="R6" i="5"/>
  <c r="AQ8" i="4" s="1"/>
  <c r="Q6" i="5"/>
  <c r="P6" i="5"/>
  <c r="Z10" i="4" s="1"/>
  <c r="O6" i="5"/>
  <c r="N6" i="5"/>
  <c r="J10" i="4" s="1"/>
  <c r="M6" i="5"/>
  <c r="B10" i="4" s="1"/>
  <c r="L6" i="5"/>
  <c r="K6" i="5"/>
  <c r="R8" i="4" s="1"/>
  <c r="J6" i="5"/>
  <c r="J8" i="4" s="1"/>
  <c r="I6" i="5"/>
  <c r="B8" i="4" s="1"/>
  <c r="H6" i="5"/>
  <c r="B6" i="4" s="1"/>
  <c r="G6" i="5"/>
  <c r="F6" i="5"/>
  <c r="E6" i="5"/>
  <c r="D6" i="5"/>
  <c r="C6" i="5"/>
  <c r="B6" i="5"/>
  <c r="F10" i="5" s="1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R10" i="4"/>
  <c r="AI8" i="4"/>
  <c r="Z8" i="4"/>
  <c r="C10" i="5" l="1"/>
  <c r="D10" i="5"/>
  <c r="E10" i="5"/>
  <c r="B10" i="5"/>
</calcChain>
</file>

<file path=xl/sharedStrings.xml><?xml version="1.0" encoding="utf-8"?>
<sst xmlns="http://schemas.openxmlformats.org/spreadsheetml/2006/main" count="218" uniqueCount="108">
  <si>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</si>
  <si>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</si>
  <si>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</si>
  <si>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</si>
  <si>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</si>
  <si>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</si>
  <si>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</si>
  <si>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</si>
  <si>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</si>
  <si>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</si>
  <si>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</si>
  <si>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</si>
  <si>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</si>
  <si>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</si>
  <si>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</si>
  <si>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</si>
  <si>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</si>
  <si>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</si>
  <si>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</si>
  <si>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</si>
  <si>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</si>
  <si>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平成27年度全国平均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</si>
  <si>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</si>
  <si>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</si>
  <si>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</si>
  <si>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</si>
  <si>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</si>
  <si>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</si>
  <si>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</si>
  <si>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</si>
  <si>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</si>
  <si>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</si>
  <si>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</si>
  <si>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「供給した配水量の効率性」</t>
    <rPh sb="1" eb="3">
      <t>キョウキュウ</t>
    </rPh>
    <rPh sb="5" eb="7">
      <t>ハイスイ</t>
    </rPh>
    <rPh sb="7" eb="8">
      <t>リョウ</t>
    </rPh>
    <rPh sb="9" eb="11">
      <t>コウリツ</t>
    </rPh>
    <rPh sb="11" eb="12">
      <t>セイ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</si>
  <si>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</si>
  <si>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</si>
  <si>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</si>
  <si>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「管路の経年化の状況」</t>
    <rPh sb="1" eb="3">
      <t>カンロ</t>
    </rPh>
    <rPh sb="4" eb="7">
      <t>ケイネンカ</t>
    </rPh>
    <rPh sb="8" eb="10">
      <t>ジョウキョウ</t>
    </rPh>
    <phoneticPr fontId="4"/>
  </si>
  <si>
    <t>「管路の更新投資の実施状況」</t>
    <rPh sb="1" eb="3">
      <t>カンロ</t>
    </rPh>
    <rPh sb="4" eb="6">
      <t>コウシン</t>
    </rPh>
    <rPh sb="6" eb="8">
      <t>トウシ</t>
    </rPh>
    <rPh sb="9" eb="11">
      <t>ジッシ</t>
    </rPh>
    <rPh sb="11" eb="13">
      <t>ジョウキョウ</t>
    </rPh>
    <phoneticPr fontId="4"/>
  </si>
  <si>
    <t>※　平成23年度から平成25年度における各指標の類似団体平均値は、当時の事業数を基に算出していますが、管路更新率については、平成26年度の事業数を基に類似団体平均値を算出しています。</t>
    <phoneticPr fontId="4"/>
  </si>
  <si>
    <t>水道事業(法非適用)</t>
    <rPh sb="0" eb="2">
      <t>スイドウ</t>
    </rPh>
    <rPh sb="2" eb="4">
      <t>ジギョウ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</si>
  <si>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</si>
  <si>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</si>
  <si>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</si>
  <si>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</si>
  <si>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</si>
  <si>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</si>
  <si>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</si>
  <si>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</si>
  <si>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</si>
  <si>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</si>
  <si>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</si>
  <si>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</si>
  <si>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</si>
  <si>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</si>
  <si>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</si>
  <si>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</si>
  <si>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</si>
  <si>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</si>
  <si>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</si>
  <si>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</si>
  <si>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</si>
  <si>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</si>
  <si>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</si>
  <si>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</si>
  <si>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</si>
  <si>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</si>
  <si>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</si>
  <si>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</si>
  <si>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</si>
  <si>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</si>
  <si>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</si>
  <si>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</si>
  <si>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</si>
  <si>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</si>
  <si>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</si>
  <si>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</si>
  <si>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</si>
  <si>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</si>
  <si>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</si>
  <si>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</si>
  <si>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</si>
  <si>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</si>
  <si>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</si>
  <si>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</si>
  <si>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</si>
  <si>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</si>
  <si>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</si>
  <si>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</si>
  <si>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</si>
  <si>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</si>
  <si>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</si>
  <si>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</si>
  <si>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秋田県　大潟村</t>
  </si>
  <si>
    <t>法非適用</t>
  </si>
  <si>
    <t>水道事業</t>
  </si>
  <si>
    <t>簡易水道事業</t>
  </si>
  <si>
    <t>D3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</si>
  <si>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</si>
  <si>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</si>
  <si>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</si>
  <si>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</si>
  <si>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</si>
  <si>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</si>
  <si>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</si>
  <si>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現状では、施設、経営ともに順調であると言える。
　これを維持しつつ、将来の施設更新を見据えて準備を進めていく必要がある。
　</t>
    <rPh sb="1" eb="3">
      <t>ゲンジョウ</t>
    </rPh>
    <rPh sb="6" eb="8">
      <t>シセツ</t>
    </rPh>
    <rPh sb="9" eb="11">
      <t>ケイエイ</t>
    </rPh>
    <rPh sb="14" eb="16">
      <t>ジュンチョウ</t>
    </rPh>
    <rPh sb="20" eb="21">
      <t>イ</t>
    </rPh>
    <rPh sb="29" eb="31">
      <t>イジ</t>
    </rPh>
    <rPh sb="35" eb="37">
      <t>ショウライ</t>
    </rPh>
    <rPh sb="38" eb="40">
      <t>シセツ</t>
    </rPh>
    <rPh sb="40" eb="42">
      <t>コウシン</t>
    </rPh>
    <rPh sb="43" eb="45">
      <t>ミス</t>
    </rPh>
    <rPh sb="47" eb="49">
      <t>ジュンビ</t>
    </rPh>
    <rPh sb="50" eb="51">
      <t>スス</t>
    </rPh>
    <rPh sb="55" eb="57">
      <t>ヒツヨウ</t>
    </rPh>
    <phoneticPr fontId="4"/>
  </si>
  <si>
    <t>　管路について、平成２～３年に大規模な布設替え工事を実施したため、管路は比較的新しく、近年更新を実施してない。当面は大きな更新を予定してないが、将来的には計画的な更新を検討する。</t>
    <rPh sb="1" eb="3">
      <t>カンロ</t>
    </rPh>
    <rPh sb="8" eb="10">
      <t>ヘイセイ</t>
    </rPh>
    <rPh sb="13" eb="14">
      <t>ネン</t>
    </rPh>
    <rPh sb="15" eb="18">
      <t>ダイキボ</t>
    </rPh>
    <rPh sb="19" eb="21">
      <t>フセツ</t>
    </rPh>
    <rPh sb="21" eb="22">
      <t>カ</t>
    </rPh>
    <rPh sb="23" eb="25">
      <t>コウジ</t>
    </rPh>
    <rPh sb="26" eb="28">
      <t>ジッシ</t>
    </rPh>
    <rPh sb="33" eb="35">
      <t>カンロ</t>
    </rPh>
    <rPh sb="36" eb="39">
      <t>ヒカクテキ</t>
    </rPh>
    <rPh sb="39" eb="40">
      <t>アタラ</t>
    </rPh>
    <rPh sb="43" eb="45">
      <t>キンネン</t>
    </rPh>
    <rPh sb="45" eb="47">
      <t>コウシン</t>
    </rPh>
    <rPh sb="48" eb="50">
      <t>ジッシ</t>
    </rPh>
    <rPh sb="55" eb="57">
      <t>トウメン</t>
    </rPh>
    <rPh sb="58" eb="59">
      <t>オオ</t>
    </rPh>
    <rPh sb="61" eb="63">
      <t>コウシン</t>
    </rPh>
    <rPh sb="64" eb="66">
      <t>ヨテイ</t>
    </rPh>
    <rPh sb="72" eb="75">
      <t>ショウライテキ</t>
    </rPh>
    <rPh sb="77" eb="80">
      <t>ケイカクテキ</t>
    </rPh>
    <rPh sb="81" eb="83">
      <t>コウシン</t>
    </rPh>
    <rPh sb="84" eb="86">
      <t>ケントウ</t>
    </rPh>
    <phoneticPr fontId="4"/>
  </si>
  <si>
    <t xml:space="preserve">  収益的収支比率について、類似団体に比べ、高い水準を維持できているが、１００％を割っている。引き続き健全化に努めていく。
　企業債残高対給水収益比率について、類似団体に比べ好水準を維持しており、良好と考えている。
　料金回収率について、回収率が１００％にはいたっていないが、類似団体に比べ比較的良好と考えている。
　給水原価について、類似団体よりも低い原価で飲料水を提供出来ている。また、給水原価にばらつきが無く安定した経営を維持できている。
　施設利用率について、類似団体と比較して効率よく施設を利用できていることが分かる。
　有収率について、類似団体と比較して高い水準にあり、１００％に近い数値となっているが、適切な維持管理により、有収率の維持に務める。</t>
    <rPh sb="47" eb="48">
      <t>ヒ</t>
    </rPh>
    <rPh sb="49" eb="50">
      <t>ツヅ</t>
    </rPh>
    <rPh sb="51" eb="54">
      <t>ケンゼンカ</t>
    </rPh>
    <rPh sb="55" eb="56">
      <t>ツト</t>
    </rPh>
    <rPh sb="88" eb="89">
      <t>コウ</t>
    </rPh>
    <rPh sb="264" eb="265">
      <t>ワ</t>
    </rPh>
    <rPh sb="324" eb="327">
      <t>ユウシュウリツ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</si>
</sst>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9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10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0" fontId="0" fillId="2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77" fontId="5" fillId="0" borderId="5" xfId="0" applyNumberFormat="1" applyFont="1" applyBorder="1" applyAlignment="1" applyProtection="1">
      <alignment horizontal="center" vertical="center"/>
      <protection hidden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6" fontId="5" fillId="0" borderId="5" xfId="0" applyNumberFormat="1" applyFont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3" xfId="0" applyNumberFormat="1" applyFont="1" applyBorder="1" applyAlignment="1" applyProtection="1">
      <alignment horizontal="center" vertical="center"/>
      <protection hidden="1"/>
    </xf>
    <xf numFmtId="0" fontId="5" fillId="0" borderId="4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3" xfId="0" applyNumberFormat="1" applyFont="1" applyBorder="1" applyAlignment="1" applyProtection="1">
      <alignment horizontal="center" vertical="center"/>
      <protection hidden="1"/>
    </xf>
    <xf numFmtId="176" fontId="5" fillId="0" borderId="4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18" fillId="0" borderId="9" xfId="0" applyFont="1" applyBorder="1" applyAlignment="1" applyProtection="1">
      <alignment horizontal="left" vertical="top" wrapText="1"/>
      <protection locked="0"/>
    </xf>
    <xf numFmtId="0" fontId="18" fillId="0" borderId="0" xfId="0" applyFont="1" applyBorder="1" applyAlignment="1" applyProtection="1">
      <alignment horizontal="left" vertical="top" wrapText="1"/>
      <protection locked="0"/>
    </xf>
    <xf numFmtId="0" fontId="18" fillId="0" borderId="10" xfId="0" applyFont="1" applyBorder="1" applyAlignment="1" applyProtection="1">
      <alignment horizontal="left" vertical="top" wrapText="1"/>
      <protection locked="0"/>
    </xf>
    <xf numFmtId="0" fontId="18" fillId="0" borderId="11" xfId="0" applyFont="1" applyBorder="1" applyAlignment="1" applyProtection="1">
      <alignment horizontal="left" vertical="top" wrapText="1"/>
      <protection locked="0"/>
    </xf>
    <xf numFmtId="0" fontId="18" fillId="0" borderId="1" xfId="0" applyFont="1" applyBorder="1" applyAlignment="1" applyProtection="1">
      <alignment horizontal="left" vertical="top" wrapText="1"/>
      <protection locked="0"/>
    </xf>
    <xf numFmtId="0" fontId="18" fillId="0" borderId="12" xfId="0" applyFont="1" applyBorder="1" applyAlignment="1" applyProtection="1">
      <alignment horizontal="left" vertical="top" wrapText="1"/>
      <protection locked="0"/>
    </xf>
  </cellXfs>
  <cellStyles count="19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3" xfId="14"/>
    <cellStyle name="標準 4" xfId="15"/>
    <cellStyle name="標準 5" xfId="16"/>
    <cellStyle name="標準 6" xfId="17"/>
    <cellStyle name="標準 7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3"/>
          <c:y val="0.158069456690285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データ!$EC$6:$EG$6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530752"/>
        <c:axId val="695326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データ!$EH$6:$EL$6</c:f>
              <c:numCache>
                <c:formatCode>#,##0.00;"△"#,##0.00;"-"</c:formatCode>
                <c:ptCount val="5"/>
                <c:pt idx="0">
                  <c:v>0.47</c:v>
                </c:pt>
                <c:pt idx="1">
                  <c:v>0.46</c:v>
                </c:pt>
                <c:pt idx="2">
                  <c:v>0.8</c:v>
                </c:pt>
                <c:pt idx="3">
                  <c:v>0.69</c:v>
                </c:pt>
                <c:pt idx="4">
                  <c:v>0.65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530752"/>
        <c:axId val="69532672"/>
      </c:lineChart>
      <c:dateAx>
        <c:axId val="695307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69532672"/>
        <c:crosses val="autoZero"/>
        <c:auto val="1"/>
        <c:lblOffset val="100"/>
        <c:baseTimeUnit val="years"/>
      </c:dateAx>
      <c:valAx>
        <c:axId val="695326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695307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66" l="0.70000000000000062" r="0.70000000000000062" t="0.750000000000013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データ!$CK$6:$CO$6</c:f>
              <c:numCache>
                <c:formatCode>#,##0.00;"△"#,##0.00;"-"</c:formatCode>
                <c:ptCount val="5"/>
                <c:pt idx="0">
                  <c:v>71.349999999999994</c:v>
                </c:pt>
                <c:pt idx="1">
                  <c:v>67.16</c:v>
                </c:pt>
                <c:pt idx="2">
                  <c:v>68.02</c:v>
                </c:pt>
                <c:pt idx="3">
                  <c:v>70.77</c:v>
                </c:pt>
                <c:pt idx="4">
                  <c:v>66.06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806208"/>
        <c:axId val="75808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データ!$CP$6:$CT$6</c:f>
              <c:numCache>
                <c:formatCode>#,##0.00;"△"#,##0.00;"-"</c:formatCode>
                <c:ptCount val="5"/>
                <c:pt idx="0">
                  <c:v>58.25</c:v>
                </c:pt>
                <c:pt idx="1">
                  <c:v>57.17</c:v>
                </c:pt>
                <c:pt idx="2">
                  <c:v>57.55</c:v>
                </c:pt>
                <c:pt idx="3">
                  <c:v>57.43</c:v>
                </c:pt>
                <c:pt idx="4">
                  <c:v>57.29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806208"/>
        <c:axId val="75808128"/>
      </c:lineChart>
      <c:dateAx>
        <c:axId val="758062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5808128"/>
        <c:crosses val="autoZero"/>
        <c:auto val="1"/>
        <c:lblOffset val="100"/>
        <c:baseTimeUnit val="years"/>
      </c:dateAx>
      <c:valAx>
        <c:axId val="75808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58062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データ!$CV$6:$CZ$6</c:f>
              <c:numCache>
                <c:formatCode>#,##0.00;"△"#,##0.00;"-"</c:formatCode>
                <c:ptCount val="5"/>
                <c:pt idx="0">
                  <c:v>88.64</c:v>
                </c:pt>
                <c:pt idx="1">
                  <c:v>95.65</c:v>
                </c:pt>
                <c:pt idx="2">
                  <c:v>95.14</c:v>
                </c:pt>
                <c:pt idx="3">
                  <c:v>93.34</c:v>
                </c:pt>
                <c:pt idx="4">
                  <c:v>92.52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863168"/>
        <c:axId val="758650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データ!$DA$6:$DE$6</c:f>
              <c:numCache>
                <c:formatCode>#,##0.00;"△"#,##0.00;"-"</c:formatCode>
                <c:ptCount val="5"/>
                <c:pt idx="0">
                  <c:v>74.53</c:v>
                </c:pt>
                <c:pt idx="1">
                  <c:v>74.94</c:v>
                </c:pt>
                <c:pt idx="2">
                  <c:v>74.14</c:v>
                </c:pt>
                <c:pt idx="3">
                  <c:v>73.83</c:v>
                </c:pt>
                <c:pt idx="4">
                  <c:v>73.69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863168"/>
        <c:axId val="75865088"/>
      </c:lineChart>
      <c:dateAx>
        <c:axId val="758631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5865088"/>
        <c:crosses val="autoZero"/>
        <c:auto val="1"/>
        <c:lblOffset val="100"/>
        <c:baseTimeUnit val="years"/>
      </c:dateAx>
      <c:valAx>
        <c:axId val="758650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58631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4"/>
          <c:y val="0.15806945669028538"/>
          <c:w val="0.8602616255212191"/>
          <c:h val="0.56370168884888283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データ!$W$6:$AA$6</c:f>
              <c:numCache>
                <c:formatCode>#,##0.00;"△"#,##0.00;"-"</c:formatCode>
                <c:ptCount val="5"/>
                <c:pt idx="0">
                  <c:v>82.06</c:v>
                </c:pt>
                <c:pt idx="1">
                  <c:v>86.21</c:v>
                </c:pt>
                <c:pt idx="2">
                  <c:v>87.53</c:v>
                </c:pt>
                <c:pt idx="3">
                  <c:v>87.44</c:v>
                </c:pt>
                <c:pt idx="4">
                  <c:v>97.23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542656"/>
        <c:axId val="695445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データ!$AB$6:$AF$6</c:f>
              <c:numCache>
                <c:formatCode>#,##0.00;"△"#,##0.00;"-"</c:formatCode>
                <c:ptCount val="5"/>
                <c:pt idx="0">
                  <c:v>75.89</c:v>
                </c:pt>
                <c:pt idx="1">
                  <c:v>74.52</c:v>
                </c:pt>
                <c:pt idx="2">
                  <c:v>76.09</c:v>
                </c:pt>
                <c:pt idx="3">
                  <c:v>75.87</c:v>
                </c:pt>
                <c:pt idx="4">
                  <c:v>76.27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542656"/>
        <c:axId val="69544576"/>
      </c:lineChart>
      <c:dateAx>
        <c:axId val="695426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69544576"/>
        <c:crosses val="autoZero"/>
        <c:auto val="1"/>
        <c:lblOffset val="100"/>
        <c:baseTimeUnit val="years"/>
      </c:dateAx>
      <c:valAx>
        <c:axId val="695445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695426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1" l="0.70000000000000062" r="0.70000000000000062" t="0.750000000000013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データ!$DG$6:$DK$6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579136"/>
        <c:axId val="69581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データ!$DL$6:$DP$6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579136"/>
        <c:axId val="69581056"/>
      </c:lineChart>
      <c:dateAx>
        <c:axId val="695791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69581056"/>
        <c:crosses val="autoZero"/>
        <c:auto val="1"/>
        <c:lblOffset val="100"/>
        <c:baseTimeUnit val="years"/>
      </c:dateAx>
      <c:valAx>
        <c:axId val="69581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695791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2"/>
          <c:y val="0.158069456690285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データ!$DR$6:$DV$6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221824"/>
        <c:axId val="7022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データ!$DW$6:$EA$6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21824"/>
        <c:axId val="70223744"/>
      </c:lineChart>
      <c:dateAx>
        <c:axId val="702218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0223744"/>
        <c:crosses val="autoZero"/>
        <c:auto val="1"/>
        <c:lblOffset val="100"/>
        <c:baseTimeUnit val="years"/>
      </c:dateAx>
      <c:valAx>
        <c:axId val="7022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02218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データ!$AH$6:$AL$6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250496"/>
        <c:axId val="70252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データ!$AM$6:$AQ$6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50496"/>
        <c:axId val="70252416"/>
      </c:lineChart>
      <c:dateAx>
        <c:axId val="702504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0252416"/>
        <c:crosses val="autoZero"/>
        <c:auto val="1"/>
        <c:lblOffset val="100"/>
        <c:baseTimeUnit val="years"/>
      </c:dateAx>
      <c:valAx>
        <c:axId val="70252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02504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データ!$AS$6:$AW$6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661312"/>
        <c:axId val="756632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データ!$AX$6:$BB$6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61312"/>
        <c:axId val="75663232"/>
      </c:lineChart>
      <c:dateAx>
        <c:axId val="756613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5663232"/>
        <c:crosses val="autoZero"/>
        <c:auto val="1"/>
        <c:lblOffset val="100"/>
        <c:baseTimeUnit val="years"/>
      </c:dateAx>
      <c:valAx>
        <c:axId val="756632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56613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データ!$BD$6:$BH$6</c:f>
              <c:numCache>
                <c:formatCode>#,##0.00;"△"#,##0.00;"-"</c:formatCode>
                <c:ptCount val="5"/>
                <c:pt idx="0">
                  <c:v>453.2</c:v>
                </c:pt>
                <c:pt idx="1">
                  <c:v>410.48</c:v>
                </c:pt>
                <c:pt idx="2">
                  <c:v>358.26</c:v>
                </c:pt>
                <c:pt idx="3">
                  <c:v>299.08</c:v>
                </c:pt>
                <c:pt idx="4">
                  <c:v>247.67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685248"/>
        <c:axId val="7597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データ!$BI$6:$BM$6</c:f>
              <c:numCache>
                <c:formatCode>#,##0.00;"△"#,##0.00;"-"</c:formatCode>
                <c:ptCount val="5"/>
                <c:pt idx="0">
                  <c:v>1124.6400000000001</c:v>
                </c:pt>
                <c:pt idx="1">
                  <c:v>1108.26</c:v>
                </c:pt>
                <c:pt idx="2">
                  <c:v>1113.76</c:v>
                </c:pt>
                <c:pt idx="3">
                  <c:v>1125.69</c:v>
                </c:pt>
                <c:pt idx="4">
                  <c:v>1134.67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85248"/>
        <c:axId val="75978240"/>
      </c:lineChart>
      <c:dateAx>
        <c:axId val="756852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5978240"/>
        <c:crosses val="autoZero"/>
        <c:auto val="1"/>
        <c:lblOffset val="100"/>
        <c:baseTimeUnit val="years"/>
      </c:dateAx>
      <c:valAx>
        <c:axId val="7597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56852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データ!$BO$6:$BS$6</c:f>
              <c:numCache>
                <c:formatCode>#,##0.00;"△"#,##0.00;"-"</c:formatCode>
                <c:ptCount val="5"/>
                <c:pt idx="0">
                  <c:v>80.19</c:v>
                </c:pt>
                <c:pt idx="1">
                  <c:v>83.87</c:v>
                </c:pt>
                <c:pt idx="2">
                  <c:v>79.37</c:v>
                </c:pt>
                <c:pt idx="3">
                  <c:v>86.12</c:v>
                </c:pt>
                <c:pt idx="4">
                  <c:v>97.13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016256"/>
        <c:axId val="760184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データ!$BT$6:$BX$6</c:f>
              <c:numCache>
                <c:formatCode>#,##0.00;"△"#,##0.00;"-"</c:formatCode>
                <c:ptCount val="5"/>
                <c:pt idx="0">
                  <c:v>56.46</c:v>
                </c:pt>
                <c:pt idx="1">
                  <c:v>19.77</c:v>
                </c:pt>
                <c:pt idx="2">
                  <c:v>34.25</c:v>
                </c:pt>
                <c:pt idx="3">
                  <c:v>46.48</c:v>
                </c:pt>
                <c:pt idx="4">
                  <c:v>40.6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016256"/>
        <c:axId val="76018432"/>
      </c:lineChart>
      <c:dateAx>
        <c:axId val="760162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6018432"/>
        <c:crosses val="autoZero"/>
        <c:auto val="1"/>
        <c:lblOffset val="100"/>
        <c:baseTimeUnit val="years"/>
      </c:dateAx>
      <c:valAx>
        <c:axId val="760184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60162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データ!$BZ$6:$CD$6</c:f>
              <c:numCache>
                <c:formatCode>#,##0.00;"△"#,##0.00;"-"</c:formatCode>
                <c:ptCount val="5"/>
                <c:pt idx="0">
                  <c:v>270.08</c:v>
                </c:pt>
                <c:pt idx="1">
                  <c:v>252.2</c:v>
                </c:pt>
                <c:pt idx="2">
                  <c:v>265.89</c:v>
                </c:pt>
                <c:pt idx="3">
                  <c:v>245.19</c:v>
                </c:pt>
                <c:pt idx="4">
                  <c:v>231.31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782016"/>
        <c:axId val="757882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データ!$CE$6:$CI$6</c:f>
              <c:numCache>
                <c:formatCode>#,##0.00;"△"#,##0.00;"-"</c:formatCode>
                <c:ptCount val="5"/>
                <c:pt idx="0">
                  <c:v>306.49</c:v>
                </c:pt>
                <c:pt idx="1">
                  <c:v>878.73</c:v>
                </c:pt>
                <c:pt idx="2">
                  <c:v>501.18</c:v>
                </c:pt>
                <c:pt idx="3">
                  <c:v>376.61</c:v>
                </c:pt>
                <c:pt idx="4">
                  <c:v>440.03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782016"/>
        <c:axId val="75788288"/>
      </c:lineChart>
      <c:dateAx>
        <c:axId val="757820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5788288"/>
        <c:crosses val="autoZero"/>
        <c:auto val="1"/>
        <c:lblOffset val="100"/>
        <c:baseTimeUnit val="years"/>
      </c:dateAx>
      <c:valAx>
        <c:axId val="757882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5782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G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A5C5551-6BC5-448F-A607-3D12B8B59C7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【75.51】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R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9F9F71-F502-48A9-888E-DDF0B24E9F1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C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47A666B-97E9-4982-8FAF-1578DF2F751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N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A7864B-ACF3-481F-B050-61B73191253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【1,242.90】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F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EA00AD4-712F-48B4-8AC6-D165EE501A5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【75.27】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データ!CU6">
      <xdr:nvSpPr>
        <xdr:cNvPr id="29" name="テキスト ボックス 28"/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36CBBAC-41F3-4693-A3B2-EDF36D7758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【57.58】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J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416C90C-C1F4-4DC9-ABA9-4A5B4038DED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【524.69】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Y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73F2C93-BBF4-47A9-AB7E-81D1582D3ED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【33.35】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Q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161B9D7-3DC5-47A4-BC66-ABA06256908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B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4399EBE-B3A9-4B51-B905-CCA3D56F712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M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C584A1D-6D2A-4B72-85F2-F54367919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【0.71】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3"/>
  <sheetViews>
    <sheetView showGridLines="0" tabSelected="1" zoomScale="90" zoomScaleNormal="90" workbookViewId="0">
      <selection activeCell="BL16" sqref="BL16:BZ44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0" t="s">
        <v>0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70"/>
      <c r="BZ2" s="70"/>
    </row>
    <row r="3" spans="1:78" ht="9.75" customHeight="1">
      <c r="A3" s="2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</row>
    <row r="4" spans="1:78" ht="9.75" customHeight="1">
      <c r="A4" s="2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1" t="str">
        <f>データ!H6</f>
        <v>秋田県　大潟村</v>
      </c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72" t="s">
        <v>1</v>
      </c>
      <c r="C7" s="73"/>
      <c r="D7" s="73"/>
      <c r="E7" s="73"/>
      <c r="F7" s="73"/>
      <c r="G7" s="73"/>
      <c r="H7" s="73"/>
      <c r="I7" s="74"/>
      <c r="J7" s="72" t="s">
        <v>2</v>
      </c>
      <c r="K7" s="73"/>
      <c r="L7" s="73"/>
      <c r="M7" s="73"/>
      <c r="N7" s="73"/>
      <c r="O7" s="73"/>
      <c r="P7" s="73"/>
      <c r="Q7" s="74"/>
      <c r="R7" s="72" t="s">
        <v>3</v>
      </c>
      <c r="S7" s="73"/>
      <c r="T7" s="73"/>
      <c r="U7" s="73"/>
      <c r="V7" s="73"/>
      <c r="W7" s="73"/>
      <c r="X7" s="73"/>
      <c r="Y7" s="74"/>
      <c r="Z7" s="72" t="s">
        <v>4</v>
      </c>
      <c r="AA7" s="73"/>
      <c r="AB7" s="73"/>
      <c r="AC7" s="73"/>
      <c r="AD7" s="73"/>
      <c r="AE7" s="73"/>
      <c r="AF7" s="73"/>
      <c r="AG7" s="74"/>
      <c r="AH7" s="3"/>
      <c r="AI7" s="72" t="s">
        <v>5</v>
      </c>
      <c r="AJ7" s="73"/>
      <c r="AK7" s="73"/>
      <c r="AL7" s="73"/>
      <c r="AM7" s="73"/>
      <c r="AN7" s="73"/>
      <c r="AO7" s="73"/>
      <c r="AP7" s="74"/>
      <c r="AQ7" s="61" t="s">
        <v>6</v>
      </c>
      <c r="AR7" s="61"/>
      <c r="AS7" s="61"/>
      <c r="AT7" s="61"/>
      <c r="AU7" s="61"/>
      <c r="AV7" s="61"/>
      <c r="AW7" s="61"/>
      <c r="AX7" s="61"/>
      <c r="AY7" s="61" t="s">
        <v>7</v>
      </c>
      <c r="AZ7" s="61"/>
      <c r="BA7" s="61"/>
      <c r="BB7" s="61"/>
      <c r="BC7" s="61"/>
      <c r="BD7" s="61"/>
      <c r="BE7" s="61"/>
      <c r="BF7" s="61"/>
      <c r="BG7" s="3"/>
      <c r="BH7" s="3"/>
      <c r="BI7" s="3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64" t="str">
        <f>データ!I6</f>
        <v>法非適用</v>
      </c>
      <c r="C8" s="65"/>
      <c r="D8" s="65"/>
      <c r="E8" s="65"/>
      <c r="F8" s="65"/>
      <c r="G8" s="65"/>
      <c r="H8" s="65"/>
      <c r="I8" s="66"/>
      <c r="J8" s="64" t="str">
        <f>データ!J6</f>
        <v>水道事業</v>
      </c>
      <c r="K8" s="65"/>
      <c r="L8" s="65"/>
      <c r="M8" s="65"/>
      <c r="N8" s="65"/>
      <c r="O8" s="65"/>
      <c r="P8" s="65"/>
      <c r="Q8" s="66"/>
      <c r="R8" s="64" t="str">
        <f>データ!K6</f>
        <v>簡易水道事業</v>
      </c>
      <c r="S8" s="65"/>
      <c r="T8" s="65"/>
      <c r="U8" s="65"/>
      <c r="V8" s="65"/>
      <c r="W8" s="65"/>
      <c r="X8" s="65"/>
      <c r="Y8" s="66"/>
      <c r="Z8" s="64" t="str">
        <f>データ!L6</f>
        <v>D3</v>
      </c>
      <c r="AA8" s="65"/>
      <c r="AB8" s="65"/>
      <c r="AC8" s="65"/>
      <c r="AD8" s="65"/>
      <c r="AE8" s="65"/>
      <c r="AF8" s="65"/>
      <c r="AG8" s="66"/>
      <c r="AH8" s="3"/>
      <c r="AI8" s="67">
        <f>データ!Q6</f>
        <v>3238</v>
      </c>
      <c r="AJ8" s="68"/>
      <c r="AK8" s="68"/>
      <c r="AL8" s="68"/>
      <c r="AM8" s="68"/>
      <c r="AN8" s="68"/>
      <c r="AO8" s="68"/>
      <c r="AP8" s="69"/>
      <c r="AQ8" s="50">
        <f>データ!R6</f>
        <v>170.11</v>
      </c>
      <c r="AR8" s="50"/>
      <c r="AS8" s="50"/>
      <c r="AT8" s="50"/>
      <c r="AU8" s="50"/>
      <c r="AV8" s="50"/>
      <c r="AW8" s="50"/>
      <c r="AX8" s="50"/>
      <c r="AY8" s="50">
        <f>データ!S6</f>
        <v>19.03</v>
      </c>
      <c r="AZ8" s="50"/>
      <c r="BA8" s="50"/>
      <c r="BB8" s="50"/>
      <c r="BC8" s="50"/>
      <c r="BD8" s="50"/>
      <c r="BE8" s="50"/>
      <c r="BF8" s="50"/>
      <c r="BG8" s="3"/>
      <c r="BH8" s="3"/>
      <c r="BI8" s="3"/>
      <c r="BJ8" s="3"/>
      <c r="BK8" s="3"/>
      <c r="BL8" s="59" t="s">
        <v>9</v>
      </c>
      <c r="BM8" s="60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1" t="s">
        <v>11</v>
      </c>
      <c r="C9" s="61"/>
      <c r="D9" s="61"/>
      <c r="E9" s="61"/>
      <c r="F9" s="61"/>
      <c r="G9" s="61"/>
      <c r="H9" s="61"/>
      <c r="I9" s="61"/>
      <c r="J9" s="61" t="s">
        <v>12</v>
      </c>
      <c r="K9" s="61"/>
      <c r="L9" s="61"/>
      <c r="M9" s="61"/>
      <c r="N9" s="61"/>
      <c r="O9" s="61"/>
      <c r="P9" s="61"/>
      <c r="Q9" s="61"/>
      <c r="R9" s="61" t="s">
        <v>13</v>
      </c>
      <c r="S9" s="61"/>
      <c r="T9" s="61"/>
      <c r="U9" s="61"/>
      <c r="V9" s="61"/>
      <c r="W9" s="61"/>
      <c r="X9" s="61"/>
      <c r="Y9" s="61"/>
      <c r="Z9" s="61" t="s">
        <v>14</v>
      </c>
      <c r="AA9" s="61"/>
      <c r="AB9" s="61"/>
      <c r="AC9" s="61"/>
      <c r="AD9" s="61"/>
      <c r="AE9" s="61"/>
      <c r="AF9" s="61"/>
      <c r="AG9" s="61"/>
      <c r="AH9" s="3"/>
      <c r="AI9" s="61" t="s">
        <v>15</v>
      </c>
      <c r="AJ9" s="61"/>
      <c r="AK9" s="61"/>
      <c r="AL9" s="61"/>
      <c r="AM9" s="61"/>
      <c r="AN9" s="61"/>
      <c r="AO9" s="61"/>
      <c r="AP9" s="61"/>
      <c r="AQ9" s="61" t="s">
        <v>16</v>
      </c>
      <c r="AR9" s="61"/>
      <c r="AS9" s="61"/>
      <c r="AT9" s="61"/>
      <c r="AU9" s="61"/>
      <c r="AV9" s="61"/>
      <c r="AW9" s="61"/>
      <c r="AX9" s="61"/>
      <c r="AY9" s="61" t="s">
        <v>17</v>
      </c>
      <c r="AZ9" s="61"/>
      <c r="BA9" s="61"/>
      <c r="BB9" s="61"/>
      <c r="BC9" s="61"/>
      <c r="BD9" s="61"/>
      <c r="BE9" s="61"/>
      <c r="BF9" s="61"/>
      <c r="BG9" s="3"/>
      <c r="BH9" s="3"/>
      <c r="BI9" s="3"/>
      <c r="BJ9" s="3"/>
      <c r="BK9" s="3"/>
      <c r="BL9" s="62" t="s">
        <v>18</v>
      </c>
      <c r="BM9" s="63"/>
      <c r="BN9" s="10" t="s">
        <v>19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50" t="str">
        <f>データ!M6</f>
        <v>-</v>
      </c>
      <c r="C10" s="50"/>
      <c r="D10" s="50"/>
      <c r="E10" s="50"/>
      <c r="F10" s="50"/>
      <c r="G10" s="50"/>
      <c r="H10" s="50"/>
      <c r="I10" s="50"/>
      <c r="J10" s="50" t="str">
        <f>データ!N6</f>
        <v>該当数値なし</v>
      </c>
      <c r="K10" s="50"/>
      <c r="L10" s="50"/>
      <c r="M10" s="50"/>
      <c r="N10" s="50"/>
      <c r="O10" s="50"/>
      <c r="P10" s="50"/>
      <c r="Q10" s="50"/>
      <c r="R10" s="50">
        <f>データ!O6</f>
        <v>100</v>
      </c>
      <c r="S10" s="50"/>
      <c r="T10" s="50"/>
      <c r="U10" s="50"/>
      <c r="V10" s="50"/>
      <c r="W10" s="50"/>
      <c r="X10" s="50"/>
      <c r="Y10" s="50"/>
      <c r="Z10" s="58">
        <f>データ!P6</f>
        <v>4255</v>
      </c>
      <c r="AA10" s="58"/>
      <c r="AB10" s="58"/>
      <c r="AC10" s="58"/>
      <c r="AD10" s="58"/>
      <c r="AE10" s="58"/>
      <c r="AF10" s="58"/>
      <c r="AG10" s="58"/>
      <c r="AH10" s="2"/>
      <c r="AI10" s="58">
        <f>データ!T6</f>
        <v>3169</v>
      </c>
      <c r="AJ10" s="58"/>
      <c r="AK10" s="58"/>
      <c r="AL10" s="58"/>
      <c r="AM10" s="58"/>
      <c r="AN10" s="58"/>
      <c r="AO10" s="58"/>
      <c r="AP10" s="58"/>
      <c r="AQ10" s="50">
        <f>データ!U6</f>
        <v>10.39</v>
      </c>
      <c r="AR10" s="50"/>
      <c r="AS10" s="50"/>
      <c r="AT10" s="50"/>
      <c r="AU10" s="50"/>
      <c r="AV10" s="50"/>
      <c r="AW10" s="50"/>
      <c r="AX10" s="50"/>
      <c r="AY10" s="50">
        <f>データ!V6</f>
        <v>305</v>
      </c>
      <c r="AZ10" s="50"/>
      <c r="BA10" s="50"/>
      <c r="BB10" s="50"/>
      <c r="BC10" s="50"/>
      <c r="BD10" s="50"/>
      <c r="BE10" s="50"/>
      <c r="BF10" s="50"/>
      <c r="BG10" s="3"/>
      <c r="BH10" s="3"/>
      <c r="BI10" s="3"/>
      <c r="BJ10" s="2"/>
      <c r="BK10" s="2"/>
      <c r="BL10" s="51" t="s">
        <v>20</v>
      </c>
      <c r="BM10" s="52"/>
      <c r="BN10" s="13" t="s">
        <v>21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3" t="s">
        <v>22</v>
      </c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</row>
    <row r="14" spans="1:78" ht="13.5" customHeight="1">
      <c r="A14" s="2"/>
      <c r="B14" s="55" t="s">
        <v>23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7"/>
      <c r="BK14" s="2"/>
      <c r="BL14" s="40" t="s">
        <v>24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2"/>
    </row>
    <row r="15" spans="1:78" ht="13.5" customHeight="1">
      <c r="A15" s="2"/>
      <c r="B15" s="47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9"/>
      <c r="BK15" s="2"/>
      <c r="BL15" s="43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83" t="s">
        <v>107</v>
      </c>
      <c r="BM16" s="84"/>
      <c r="BN16" s="84"/>
      <c r="BO16" s="84"/>
      <c r="BP16" s="84"/>
      <c r="BQ16" s="84"/>
      <c r="BR16" s="84"/>
      <c r="BS16" s="84"/>
      <c r="BT16" s="84"/>
      <c r="BU16" s="84"/>
      <c r="BV16" s="84"/>
      <c r="BW16" s="84"/>
      <c r="BX16" s="84"/>
      <c r="BY16" s="84"/>
      <c r="BZ16" s="85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83"/>
      <c r="BM17" s="84"/>
      <c r="BN17" s="84"/>
      <c r="BO17" s="84"/>
      <c r="BP17" s="84"/>
      <c r="BQ17" s="84"/>
      <c r="BR17" s="84"/>
      <c r="BS17" s="84"/>
      <c r="BT17" s="84"/>
      <c r="BU17" s="84"/>
      <c r="BV17" s="84"/>
      <c r="BW17" s="84"/>
      <c r="BX17" s="84"/>
      <c r="BY17" s="84"/>
      <c r="BZ17" s="85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83"/>
      <c r="BM18" s="84"/>
      <c r="BN18" s="84"/>
      <c r="BO18" s="84"/>
      <c r="BP18" s="84"/>
      <c r="BQ18" s="84"/>
      <c r="BR18" s="84"/>
      <c r="BS18" s="84"/>
      <c r="BT18" s="84"/>
      <c r="BU18" s="84"/>
      <c r="BV18" s="84"/>
      <c r="BW18" s="84"/>
      <c r="BX18" s="84"/>
      <c r="BY18" s="84"/>
      <c r="BZ18" s="85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83"/>
      <c r="BM19" s="84"/>
      <c r="BN19" s="84"/>
      <c r="BO19" s="84"/>
      <c r="BP19" s="84"/>
      <c r="BQ19" s="84"/>
      <c r="BR19" s="84"/>
      <c r="BS19" s="84"/>
      <c r="BT19" s="84"/>
      <c r="BU19" s="84"/>
      <c r="BV19" s="84"/>
      <c r="BW19" s="84"/>
      <c r="BX19" s="84"/>
      <c r="BY19" s="84"/>
      <c r="BZ19" s="85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83"/>
      <c r="BM20" s="84"/>
      <c r="BN20" s="84"/>
      <c r="BO20" s="84"/>
      <c r="BP20" s="84"/>
      <c r="BQ20" s="84"/>
      <c r="BR20" s="84"/>
      <c r="BS20" s="84"/>
      <c r="BT20" s="84"/>
      <c r="BU20" s="84"/>
      <c r="BV20" s="84"/>
      <c r="BW20" s="84"/>
      <c r="BX20" s="84"/>
      <c r="BY20" s="84"/>
      <c r="BZ20" s="85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83"/>
      <c r="BM21" s="84"/>
      <c r="BN21" s="84"/>
      <c r="BO21" s="84"/>
      <c r="BP21" s="84"/>
      <c r="BQ21" s="84"/>
      <c r="BR21" s="84"/>
      <c r="BS21" s="84"/>
      <c r="BT21" s="84"/>
      <c r="BU21" s="84"/>
      <c r="BV21" s="84"/>
      <c r="BW21" s="84"/>
      <c r="BX21" s="84"/>
      <c r="BY21" s="84"/>
      <c r="BZ21" s="85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83"/>
      <c r="BM22" s="84"/>
      <c r="BN22" s="84"/>
      <c r="BO22" s="84"/>
      <c r="BP22" s="84"/>
      <c r="BQ22" s="84"/>
      <c r="BR22" s="84"/>
      <c r="BS22" s="84"/>
      <c r="BT22" s="84"/>
      <c r="BU22" s="84"/>
      <c r="BV22" s="84"/>
      <c r="BW22" s="84"/>
      <c r="BX22" s="84"/>
      <c r="BY22" s="84"/>
      <c r="BZ22" s="85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83"/>
      <c r="BM23" s="84"/>
      <c r="BN23" s="84"/>
      <c r="BO23" s="84"/>
      <c r="BP23" s="84"/>
      <c r="BQ23" s="84"/>
      <c r="BR23" s="84"/>
      <c r="BS23" s="84"/>
      <c r="BT23" s="84"/>
      <c r="BU23" s="84"/>
      <c r="BV23" s="84"/>
      <c r="BW23" s="84"/>
      <c r="BX23" s="84"/>
      <c r="BY23" s="84"/>
      <c r="BZ23" s="85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83"/>
      <c r="BM24" s="84"/>
      <c r="BN24" s="84"/>
      <c r="BO24" s="84"/>
      <c r="BP24" s="84"/>
      <c r="BQ24" s="84"/>
      <c r="BR24" s="84"/>
      <c r="BS24" s="84"/>
      <c r="BT24" s="84"/>
      <c r="BU24" s="84"/>
      <c r="BV24" s="84"/>
      <c r="BW24" s="84"/>
      <c r="BX24" s="84"/>
      <c r="BY24" s="84"/>
      <c r="BZ24" s="85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83"/>
      <c r="BM25" s="84"/>
      <c r="BN25" s="84"/>
      <c r="BO25" s="84"/>
      <c r="BP25" s="84"/>
      <c r="BQ25" s="84"/>
      <c r="BR25" s="84"/>
      <c r="BS25" s="84"/>
      <c r="BT25" s="84"/>
      <c r="BU25" s="84"/>
      <c r="BV25" s="84"/>
      <c r="BW25" s="84"/>
      <c r="BX25" s="84"/>
      <c r="BY25" s="84"/>
      <c r="BZ25" s="85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83"/>
      <c r="BM26" s="84"/>
      <c r="BN26" s="84"/>
      <c r="BO26" s="84"/>
      <c r="BP26" s="84"/>
      <c r="BQ26" s="84"/>
      <c r="BR26" s="84"/>
      <c r="BS26" s="84"/>
      <c r="BT26" s="84"/>
      <c r="BU26" s="84"/>
      <c r="BV26" s="84"/>
      <c r="BW26" s="84"/>
      <c r="BX26" s="84"/>
      <c r="BY26" s="84"/>
      <c r="BZ26" s="85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83"/>
      <c r="BM27" s="84"/>
      <c r="BN27" s="84"/>
      <c r="BO27" s="84"/>
      <c r="BP27" s="84"/>
      <c r="BQ27" s="84"/>
      <c r="BR27" s="84"/>
      <c r="BS27" s="84"/>
      <c r="BT27" s="84"/>
      <c r="BU27" s="84"/>
      <c r="BV27" s="84"/>
      <c r="BW27" s="84"/>
      <c r="BX27" s="84"/>
      <c r="BY27" s="84"/>
      <c r="BZ27" s="85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83"/>
      <c r="BM28" s="84"/>
      <c r="BN28" s="84"/>
      <c r="BO28" s="84"/>
      <c r="BP28" s="84"/>
      <c r="BQ28" s="84"/>
      <c r="BR28" s="84"/>
      <c r="BS28" s="84"/>
      <c r="BT28" s="84"/>
      <c r="BU28" s="84"/>
      <c r="BV28" s="84"/>
      <c r="BW28" s="84"/>
      <c r="BX28" s="84"/>
      <c r="BY28" s="84"/>
      <c r="BZ28" s="85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83"/>
      <c r="BM29" s="84"/>
      <c r="BN29" s="84"/>
      <c r="BO29" s="84"/>
      <c r="BP29" s="84"/>
      <c r="BQ29" s="84"/>
      <c r="BR29" s="84"/>
      <c r="BS29" s="84"/>
      <c r="BT29" s="84"/>
      <c r="BU29" s="84"/>
      <c r="BV29" s="84"/>
      <c r="BW29" s="84"/>
      <c r="BX29" s="84"/>
      <c r="BY29" s="84"/>
      <c r="BZ29" s="85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83"/>
      <c r="BM30" s="84"/>
      <c r="BN30" s="84"/>
      <c r="BO30" s="84"/>
      <c r="BP30" s="84"/>
      <c r="BQ30" s="84"/>
      <c r="BR30" s="84"/>
      <c r="BS30" s="84"/>
      <c r="BT30" s="84"/>
      <c r="BU30" s="84"/>
      <c r="BV30" s="84"/>
      <c r="BW30" s="84"/>
      <c r="BX30" s="84"/>
      <c r="BY30" s="84"/>
      <c r="BZ30" s="85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83"/>
      <c r="BM31" s="84"/>
      <c r="BN31" s="84"/>
      <c r="BO31" s="84"/>
      <c r="BP31" s="84"/>
      <c r="BQ31" s="84"/>
      <c r="BR31" s="84"/>
      <c r="BS31" s="84"/>
      <c r="BT31" s="84"/>
      <c r="BU31" s="84"/>
      <c r="BV31" s="84"/>
      <c r="BW31" s="84"/>
      <c r="BX31" s="84"/>
      <c r="BY31" s="84"/>
      <c r="BZ31" s="85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83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5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83"/>
      <c r="BM33" s="84"/>
      <c r="BN33" s="84"/>
      <c r="BO33" s="84"/>
      <c r="BP33" s="84"/>
      <c r="BQ33" s="84"/>
      <c r="BR33" s="84"/>
      <c r="BS33" s="84"/>
      <c r="BT33" s="84"/>
      <c r="BU33" s="84"/>
      <c r="BV33" s="84"/>
      <c r="BW33" s="84"/>
      <c r="BX33" s="84"/>
      <c r="BY33" s="84"/>
      <c r="BZ33" s="85"/>
    </row>
    <row r="34" spans="1:78" ht="13.5" customHeight="1">
      <c r="A34" s="2"/>
      <c r="B34" s="16"/>
      <c r="C34" s="46" t="s">
        <v>25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19"/>
      <c r="R34" s="46" t="s">
        <v>26</v>
      </c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19"/>
      <c r="AG34" s="46" t="s">
        <v>27</v>
      </c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19"/>
      <c r="AV34" s="46" t="s">
        <v>28</v>
      </c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18"/>
      <c r="BK34" s="2"/>
      <c r="BL34" s="83"/>
      <c r="BM34" s="84"/>
      <c r="BN34" s="84"/>
      <c r="BO34" s="84"/>
      <c r="BP34" s="84"/>
      <c r="BQ34" s="84"/>
      <c r="BR34" s="84"/>
      <c r="BS34" s="84"/>
      <c r="BT34" s="84"/>
      <c r="BU34" s="84"/>
      <c r="BV34" s="84"/>
      <c r="BW34" s="84"/>
      <c r="BX34" s="84"/>
      <c r="BY34" s="84"/>
      <c r="BZ34" s="85"/>
    </row>
    <row r="35" spans="1:78" ht="13.5" customHeight="1">
      <c r="A35" s="2"/>
      <c r="B35" s="1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19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19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19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18"/>
      <c r="BK35" s="2"/>
      <c r="BL35" s="83"/>
      <c r="BM35" s="84"/>
      <c r="BN35" s="84"/>
      <c r="BO35" s="84"/>
      <c r="BP35" s="84"/>
      <c r="BQ35" s="84"/>
      <c r="BR35" s="84"/>
      <c r="BS35" s="84"/>
      <c r="BT35" s="84"/>
      <c r="BU35" s="84"/>
      <c r="BV35" s="84"/>
      <c r="BW35" s="84"/>
      <c r="BX35" s="84"/>
      <c r="BY35" s="84"/>
      <c r="BZ35" s="85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83"/>
      <c r="BM36" s="84"/>
      <c r="BN36" s="84"/>
      <c r="BO36" s="84"/>
      <c r="BP36" s="84"/>
      <c r="BQ36" s="84"/>
      <c r="BR36" s="84"/>
      <c r="BS36" s="84"/>
      <c r="BT36" s="84"/>
      <c r="BU36" s="84"/>
      <c r="BV36" s="84"/>
      <c r="BW36" s="84"/>
      <c r="BX36" s="84"/>
      <c r="BY36" s="84"/>
      <c r="BZ36" s="85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83"/>
      <c r="BM37" s="84"/>
      <c r="BN37" s="84"/>
      <c r="BO37" s="84"/>
      <c r="BP37" s="84"/>
      <c r="BQ37" s="84"/>
      <c r="BR37" s="84"/>
      <c r="BS37" s="84"/>
      <c r="BT37" s="84"/>
      <c r="BU37" s="84"/>
      <c r="BV37" s="84"/>
      <c r="BW37" s="84"/>
      <c r="BX37" s="84"/>
      <c r="BY37" s="84"/>
      <c r="BZ37" s="85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83"/>
      <c r="BM38" s="84"/>
      <c r="BN38" s="84"/>
      <c r="BO38" s="84"/>
      <c r="BP38" s="84"/>
      <c r="BQ38" s="84"/>
      <c r="BR38" s="84"/>
      <c r="BS38" s="84"/>
      <c r="BT38" s="84"/>
      <c r="BU38" s="84"/>
      <c r="BV38" s="84"/>
      <c r="BW38" s="84"/>
      <c r="BX38" s="84"/>
      <c r="BY38" s="84"/>
      <c r="BZ38" s="85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83"/>
      <c r="BM39" s="84"/>
      <c r="BN39" s="84"/>
      <c r="BO39" s="84"/>
      <c r="BP39" s="84"/>
      <c r="BQ39" s="84"/>
      <c r="BR39" s="84"/>
      <c r="BS39" s="84"/>
      <c r="BT39" s="84"/>
      <c r="BU39" s="84"/>
      <c r="BV39" s="84"/>
      <c r="BW39" s="84"/>
      <c r="BX39" s="84"/>
      <c r="BY39" s="84"/>
      <c r="BZ39" s="85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83"/>
      <c r="BM40" s="84"/>
      <c r="BN40" s="84"/>
      <c r="BO40" s="84"/>
      <c r="BP40" s="84"/>
      <c r="BQ40" s="84"/>
      <c r="BR40" s="84"/>
      <c r="BS40" s="84"/>
      <c r="BT40" s="84"/>
      <c r="BU40" s="84"/>
      <c r="BV40" s="84"/>
      <c r="BW40" s="84"/>
      <c r="BX40" s="84"/>
      <c r="BY40" s="84"/>
      <c r="BZ40" s="85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83"/>
      <c r="BM41" s="84"/>
      <c r="BN41" s="84"/>
      <c r="BO41" s="84"/>
      <c r="BP41" s="84"/>
      <c r="BQ41" s="84"/>
      <c r="BR41" s="84"/>
      <c r="BS41" s="84"/>
      <c r="BT41" s="84"/>
      <c r="BU41" s="84"/>
      <c r="BV41" s="84"/>
      <c r="BW41" s="84"/>
      <c r="BX41" s="84"/>
      <c r="BY41" s="84"/>
      <c r="BZ41" s="85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83"/>
      <c r="BM42" s="84"/>
      <c r="BN42" s="84"/>
      <c r="BO42" s="84"/>
      <c r="BP42" s="84"/>
      <c r="BQ42" s="84"/>
      <c r="BR42" s="84"/>
      <c r="BS42" s="84"/>
      <c r="BT42" s="84"/>
      <c r="BU42" s="84"/>
      <c r="BV42" s="84"/>
      <c r="BW42" s="84"/>
      <c r="BX42" s="84"/>
      <c r="BY42" s="84"/>
      <c r="BZ42" s="85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83"/>
      <c r="BM43" s="84"/>
      <c r="BN43" s="84"/>
      <c r="BO43" s="84"/>
      <c r="BP43" s="84"/>
      <c r="BQ43" s="84"/>
      <c r="BR43" s="84"/>
      <c r="BS43" s="84"/>
      <c r="BT43" s="84"/>
      <c r="BU43" s="84"/>
      <c r="BV43" s="84"/>
      <c r="BW43" s="84"/>
      <c r="BX43" s="84"/>
      <c r="BY43" s="84"/>
      <c r="BZ43" s="85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86"/>
      <c r="BM44" s="87"/>
      <c r="BN44" s="87"/>
      <c r="BO44" s="87"/>
      <c r="BP44" s="87"/>
      <c r="BQ44" s="87"/>
      <c r="BR44" s="87"/>
      <c r="BS44" s="87"/>
      <c r="BT44" s="87"/>
      <c r="BU44" s="87"/>
      <c r="BV44" s="87"/>
      <c r="BW44" s="87"/>
      <c r="BX44" s="87"/>
      <c r="BY44" s="87"/>
      <c r="BZ44" s="88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0" t="s">
        <v>29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3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83" t="s">
        <v>106</v>
      </c>
      <c r="BM47" s="84"/>
      <c r="BN47" s="84"/>
      <c r="BO47" s="84"/>
      <c r="BP47" s="84"/>
      <c r="BQ47" s="84"/>
      <c r="BR47" s="84"/>
      <c r="BS47" s="84"/>
      <c r="BT47" s="84"/>
      <c r="BU47" s="84"/>
      <c r="BV47" s="84"/>
      <c r="BW47" s="84"/>
      <c r="BX47" s="84"/>
      <c r="BY47" s="84"/>
      <c r="BZ47" s="85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83"/>
      <c r="BM48" s="84"/>
      <c r="BN48" s="84"/>
      <c r="BO48" s="84"/>
      <c r="BP48" s="84"/>
      <c r="BQ48" s="84"/>
      <c r="BR48" s="84"/>
      <c r="BS48" s="84"/>
      <c r="BT48" s="84"/>
      <c r="BU48" s="84"/>
      <c r="BV48" s="84"/>
      <c r="BW48" s="84"/>
      <c r="BX48" s="84"/>
      <c r="BY48" s="84"/>
      <c r="BZ48" s="85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83"/>
      <c r="BM49" s="84"/>
      <c r="BN49" s="84"/>
      <c r="BO49" s="84"/>
      <c r="BP49" s="84"/>
      <c r="BQ49" s="84"/>
      <c r="BR49" s="84"/>
      <c r="BS49" s="84"/>
      <c r="BT49" s="84"/>
      <c r="BU49" s="84"/>
      <c r="BV49" s="84"/>
      <c r="BW49" s="84"/>
      <c r="BX49" s="84"/>
      <c r="BY49" s="84"/>
      <c r="BZ49" s="85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83"/>
      <c r="BM50" s="84"/>
      <c r="BN50" s="84"/>
      <c r="BO50" s="84"/>
      <c r="BP50" s="84"/>
      <c r="BQ50" s="84"/>
      <c r="BR50" s="84"/>
      <c r="BS50" s="84"/>
      <c r="BT50" s="84"/>
      <c r="BU50" s="84"/>
      <c r="BV50" s="84"/>
      <c r="BW50" s="84"/>
      <c r="BX50" s="84"/>
      <c r="BY50" s="84"/>
      <c r="BZ50" s="85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83"/>
      <c r="BM51" s="84"/>
      <c r="BN51" s="84"/>
      <c r="BO51" s="84"/>
      <c r="BP51" s="84"/>
      <c r="BQ51" s="84"/>
      <c r="BR51" s="84"/>
      <c r="BS51" s="84"/>
      <c r="BT51" s="84"/>
      <c r="BU51" s="84"/>
      <c r="BV51" s="84"/>
      <c r="BW51" s="84"/>
      <c r="BX51" s="84"/>
      <c r="BY51" s="84"/>
      <c r="BZ51" s="85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83"/>
      <c r="BM52" s="84"/>
      <c r="BN52" s="84"/>
      <c r="BO52" s="84"/>
      <c r="BP52" s="84"/>
      <c r="BQ52" s="84"/>
      <c r="BR52" s="84"/>
      <c r="BS52" s="84"/>
      <c r="BT52" s="84"/>
      <c r="BU52" s="84"/>
      <c r="BV52" s="84"/>
      <c r="BW52" s="84"/>
      <c r="BX52" s="84"/>
      <c r="BY52" s="84"/>
      <c r="BZ52" s="85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83"/>
      <c r="BM53" s="84"/>
      <c r="BN53" s="84"/>
      <c r="BO53" s="84"/>
      <c r="BP53" s="84"/>
      <c r="BQ53" s="84"/>
      <c r="BR53" s="84"/>
      <c r="BS53" s="84"/>
      <c r="BT53" s="84"/>
      <c r="BU53" s="84"/>
      <c r="BV53" s="84"/>
      <c r="BW53" s="84"/>
      <c r="BX53" s="84"/>
      <c r="BY53" s="84"/>
      <c r="BZ53" s="85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83"/>
      <c r="BM54" s="84"/>
      <c r="BN54" s="84"/>
      <c r="BO54" s="84"/>
      <c r="BP54" s="84"/>
      <c r="BQ54" s="84"/>
      <c r="BR54" s="84"/>
      <c r="BS54" s="84"/>
      <c r="BT54" s="84"/>
      <c r="BU54" s="84"/>
      <c r="BV54" s="84"/>
      <c r="BW54" s="84"/>
      <c r="BX54" s="84"/>
      <c r="BY54" s="84"/>
      <c r="BZ54" s="85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83"/>
      <c r="BM55" s="84"/>
      <c r="BN55" s="84"/>
      <c r="BO55" s="84"/>
      <c r="BP55" s="84"/>
      <c r="BQ55" s="84"/>
      <c r="BR55" s="84"/>
      <c r="BS55" s="84"/>
      <c r="BT55" s="84"/>
      <c r="BU55" s="84"/>
      <c r="BV55" s="84"/>
      <c r="BW55" s="84"/>
      <c r="BX55" s="84"/>
      <c r="BY55" s="84"/>
      <c r="BZ55" s="85"/>
    </row>
    <row r="56" spans="1:78" ht="13.5" customHeight="1">
      <c r="A56" s="2"/>
      <c r="B56" s="16"/>
      <c r="C56" s="46" t="s">
        <v>30</v>
      </c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19"/>
      <c r="R56" s="46" t="s">
        <v>31</v>
      </c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19"/>
      <c r="AG56" s="46" t="s">
        <v>32</v>
      </c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19"/>
      <c r="AV56" s="46" t="s">
        <v>33</v>
      </c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  <c r="BI56" s="46"/>
      <c r="BJ56" s="18"/>
      <c r="BK56" s="2"/>
      <c r="BL56" s="83"/>
      <c r="BM56" s="84"/>
      <c r="BN56" s="84"/>
      <c r="BO56" s="84"/>
      <c r="BP56" s="84"/>
      <c r="BQ56" s="84"/>
      <c r="BR56" s="84"/>
      <c r="BS56" s="84"/>
      <c r="BT56" s="84"/>
      <c r="BU56" s="84"/>
      <c r="BV56" s="84"/>
      <c r="BW56" s="84"/>
      <c r="BX56" s="84"/>
      <c r="BY56" s="84"/>
      <c r="BZ56" s="85"/>
    </row>
    <row r="57" spans="1:78" ht="13.5" customHeight="1">
      <c r="A57" s="2"/>
      <c r="B57" s="1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19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19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19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18"/>
      <c r="BK57" s="2"/>
      <c r="BL57" s="83"/>
      <c r="BM57" s="84"/>
      <c r="BN57" s="84"/>
      <c r="BO57" s="84"/>
      <c r="BP57" s="84"/>
      <c r="BQ57" s="84"/>
      <c r="BR57" s="84"/>
      <c r="BS57" s="84"/>
      <c r="BT57" s="84"/>
      <c r="BU57" s="84"/>
      <c r="BV57" s="84"/>
      <c r="BW57" s="84"/>
      <c r="BX57" s="84"/>
      <c r="BY57" s="84"/>
      <c r="BZ57" s="85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83"/>
      <c r="BM58" s="84"/>
      <c r="BN58" s="84"/>
      <c r="BO58" s="84"/>
      <c r="BP58" s="84"/>
      <c r="BQ58" s="84"/>
      <c r="BR58" s="84"/>
      <c r="BS58" s="84"/>
      <c r="BT58" s="84"/>
      <c r="BU58" s="84"/>
      <c r="BV58" s="84"/>
      <c r="BW58" s="84"/>
      <c r="BX58" s="84"/>
      <c r="BY58" s="84"/>
      <c r="BZ58" s="85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83"/>
      <c r="BM59" s="84"/>
      <c r="BN59" s="84"/>
      <c r="BO59" s="84"/>
      <c r="BP59" s="84"/>
      <c r="BQ59" s="84"/>
      <c r="BR59" s="84"/>
      <c r="BS59" s="84"/>
      <c r="BT59" s="84"/>
      <c r="BU59" s="84"/>
      <c r="BV59" s="84"/>
      <c r="BW59" s="84"/>
      <c r="BX59" s="84"/>
      <c r="BY59" s="84"/>
      <c r="BZ59" s="85"/>
    </row>
    <row r="60" spans="1:78" ht="13.5" customHeight="1">
      <c r="A60" s="2"/>
      <c r="B60" s="47" t="s">
        <v>34</v>
      </c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9"/>
      <c r="BK60" s="2"/>
      <c r="BL60" s="83"/>
      <c r="BM60" s="84"/>
      <c r="BN60" s="84"/>
      <c r="BO60" s="84"/>
      <c r="BP60" s="84"/>
      <c r="BQ60" s="84"/>
      <c r="BR60" s="84"/>
      <c r="BS60" s="84"/>
      <c r="BT60" s="84"/>
      <c r="BU60" s="84"/>
      <c r="BV60" s="84"/>
      <c r="BW60" s="84"/>
      <c r="BX60" s="84"/>
      <c r="BY60" s="84"/>
      <c r="BZ60" s="85"/>
    </row>
    <row r="61" spans="1:78" ht="13.5" customHeight="1">
      <c r="A61" s="2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9"/>
      <c r="BK61" s="2"/>
      <c r="BL61" s="83"/>
      <c r="BM61" s="84"/>
      <c r="BN61" s="84"/>
      <c r="BO61" s="84"/>
      <c r="BP61" s="84"/>
      <c r="BQ61" s="84"/>
      <c r="BR61" s="84"/>
      <c r="BS61" s="84"/>
      <c r="BT61" s="84"/>
      <c r="BU61" s="84"/>
      <c r="BV61" s="84"/>
      <c r="BW61" s="84"/>
      <c r="BX61" s="84"/>
      <c r="BY61" s="84"/>
      <c r="BZ61" s="85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83"/>
      <c r="BM62" s="84"/>
      <c r="BN62" s="84"/>
      <c r="BO62" s="84"/>
      <c r="BP62" s="84"/>
      <c r="BQ62" s="84"/>
      <c r="BR62" s="84"/>
      <c r="BS62" s="84"/>
      <c r="BT62" s="84"/>
      <c r="BU62" s="84"/>
      <c r="BV62" s="84"/>
      <c r="BW62" s="84"/>
      <c r="BX62" s="84"/>
      <c r="BY62" s="84"/>
      <c r="BZ62" s="85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86"/>
      <c r="BM63" s="87"/>
      <c r="BN63" s="87"/>
      <c r="BO63" s="87"/>
      <c r="BP63" s="87"/>
      <c r="BQ63" s="87"/>
      <c r="BR63" s="87"/>
      <c r="BS63" s="87"/>
      <c r="BT63" s="87"/>
      <c r="BU63" s="87"/>
      <c r="BV63" s="87"/>
      <c r="BW63" s="87"/>
      <c r="BX63" s="87"/>
      <c r="BY63" s="87"/>
      <c r="BZ63" s="88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0" t="s">
        <v>35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3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83" t="s">
        <v>105</v>
      </c>
      <c r="BM66" s="84"/>
      <c r="BN66" s="84"/>
      <c r="BO66" s="84"/>
      <c r="BP66" s="84"/>
      <c r="BQ66" s="84"/>
      <c r="BR66" s="84"/>
      <c r="BS66" s="84"/>
      <c r="BT66" s="84"/>
      <c r="BU66" s="84"/>
      <c r="BV66" s="84"/>
      <c r="BW66" s="84"/>
      <c r="BX66" s="84"/>
      <c r="BY66" s="84"/>
      <c r="BZ66" s="85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83"/>
      <c r="BM67" s="84"/>
      <c r="BN67" s="84"/>
      <c r="BO67" s="84"/>
      <c r="BP67" s="84"/>
      <c r="BQ67" s="84"/>
      <c r="BR67" s="84"/>
      <c r="BS67" s="84"/>
      <c r="BT67" s="84"/>
      <c r="BU67" s="84"/>
      <c r="BV67" s="84"/>
      <c r="BW67" s="84"/>
      <c r="BX67" s="84"/>
      <c r="BY67" s="84"/>
      <c r="BZ67" s="85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83"/>
      <c r="BM68" s="84"/>
      <c r="BN68" s="84"/>
      <c r="BO68" s="84"/>
      <c r="BP68" s="84"/>
      <c r="BQ68" s="84"/>
      <c r="BR68" s="84"/>
      <c r="BS68" s="84"/>
      <c r="BT68" s="84"/>
      <c r="BU68" s="84"/>
      <c r="BV68" s="84"/>
      <c r="BW68" s="84"/>
      <c r="BX68" s="84"/>
      <c r="BY68" s="84"/>
      <c r="BZ68" s="85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83"/>
      <c r="BM69" s="84"/>
      <c r="BN69" s="84"/>
      <c r="BO69" s="84"/>
      <c r="BP69" s="84"/>
      <c r="BQ69" s="84"/>
      <c r="BR69" s="84"/>
      <c r="BS69" s="84"/>
      <c r="BT69" s="84"/>
      <c r="BU69" s="84"/>
      <c r="BV69" s="84"/>
      <c r="BW69" s="84"/>
      <c r="BX69" s="84"/>
      <c r="BY69" s="84"/>
      <c r="BZ69" s="85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83"/>
      <c r="BM70" s="84"/>
      <c r="BN70" s="84"/>
      <c r="BO70" s="84"/>
      <c r="BP70" s="84"/>
      <c r="BQ70" s="84"/>
      <c r="BR70" s="84"/>
      <c r="BS70" s="84"/>
      <c r="BT70" s="84"/>
      <c r="BU70" s="84"/>
      <c r="BV70" s="84"/>
      <c r="BW70" s="84"/>
      <c r="BX70" s="84"/>
      <c r="BY70" s="84"/>
      <c r="BZ70" s="85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83"/>
      <c r="BM71" s="84"/>
      <c r="BN71" s="84"/>
      <c r="BO71" s="84"/>
      <c r="BP71" s="84"/>
      <c r="BQ71" s="84"/>
      <c r="BR71" s="84"/>
      <c r="BS71" s="84"/>
      <c r="BT71" s="84"/>
      <c r="BU71" s="84"/>
      <c r="BV71" s="84"/>
      <c r="BW71" s="84"/>
      <c r="BX71" s="84"/>
      <c r="BY71" s="84"/>
      <c r="BZ71" s="85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83"/>
      <c r="BM72" s="84"/>
      <c r="BN72" s="84"/>
      <c r="BO72" s="84"/>
      <c r="BP72" s="84"/>
      <c r="BQ72" s="84"/>
      <c r="BR72" s="84"/>
      <c r="BS72" s="84"/>
      <c r="BT72" s="84"/>
      <c r="BU72" s="84"/>
      <c r="BV72" s="84"/>
      <c r="BW72" s="84"/>
      <c r="BX72" s="84"/>
      <c r="BY72" s="84"/>
      <c r="BZ72" s="85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83"/>
      <c r="BM73" s="84"/>
      <c r="BN73" s="84"/>
      <c r="BO73" s="84"/>
      <c r="BP73" s="84"/>
      <c r="BQ73" s="84"/>
      <c r="BR73" s="84"/>
      <c r="BS73" s="84"/>
      <c r="BT73" s="84"/>
      <c r="BU73" s="84"/>
      <c r="BV73" s="84"/>
      <c r="BW73" s="84"/>
      <c r="BX73" s="84"/>
      <c r="BY73" s="84"/>
      <c r="BZ73" s="85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83"/>
      <c r="BM74" s="84"/>
      <c r="BN74" s="84"/>
      <c r="BO74" s="84"/>
      <c r="BP74" s="84"/>
      <c r="BQ74" s="84"/>
      <c r="BR74" s="84"/>
      <c r="BS74" s="84"/>
      <c r="BT74" s="84"/>
      <c r="BU74" s="84"/>
      <c r="BV74" s="84"/>
      <c r="BW74" s="84"/>
      <c r="BX74" s="84"/>
      <c r="BY74" s="84"/>
      <c r="BZ74" s="85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83"/>
      <c r="BM75" s="84"/>
      <c r="BN75" s="84"/>
      <c r="BO75" s="84"/>
      <c r="BP75" s="84"/>
      <c r="BQ75" s="84"/>
      <c r="BR75" s="84"/>
      <c r="BS75" s="84"/>
      <c r="BT75" s="84"/>
      <c r="BU75" s="84"/>
      <c r="BV75" s="84"/>
      <c r="BW75" s="84"/>
      <c r="BX75" s="84"/>
      <c r="BY75" s="84"/>
      <c r="BZ75" s="85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83"/>
      <c r="BM76" s="84"/>
      <c r="BN76" s="84"/>
      <c r="BO76" s="84"/>
      <c r="BP76" s="84"/>
      <c r="BQ76" s="84"/>
      <c r="BR76" s="84"/>
      <c r="BS76" s="84"/>
      <c r="BT76" s="84"/>
      <c r="BU76" s="84"/>
      <c r="BV76" s="84"/>
      <c r="BW76" s="84"/>
      <c r="BX76" s="84"/>
      <c r="BY76" s="84"/>
      <c r="BZ76" s="85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83"/>
      <c r="BM77" s="84"/>
      <c r="BN77" s="84"/>
      <c r="BO77" s="84"/>
      <c r="BP77" s="84"/>
      <c r="BQ77" s="84"/>
      <c r="BR77" s="84"/>
      <c r="BS77" s="84"/>
      <c r="BT77" s="84"/>
      <c r="BU77" s="84"/>
      <c r="BV77" s="84"/>
      <c r="BW77" s="84"/>
      <c r="BX77" s="84"/>
      <c r="BY77" s="84"/>
      <c r="BZ77" s="85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83"/>
      <c r="BM78" s="84"/>
      <c r="BN78" s="84"/>
      <c r="BO78" s="84"/>
      <c r="BP78" s="84"/>
      <c r="BQ78" s="84"/>
      <c r="BR78" s="84"/>
      <c r="BS78" s="84"/>
      <c r="BT78" s="84"/>
      <c r="BU78" s="84"/>
      <c r="BV78" s="84"/>
      <c r="BW78" s="84"/>
      <c r="BX78" s="84"/>
      <c r="BY78" s="84"/>
      <c r="BZ78" s="85"/>
    </row>
    <row r="79" spans="1:78" ht="13.5" customHeight="1">
      <c r="A79" s="2"/>
      <c r="B79" s="16"/>
      <c r="C79" s="46" t="s">
        <v>36</v>
      </c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19"/>
      <c r="V79" s="19"/>
      <c r="W79" s="46" t="s">
        <v>37</v>
      </c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19"/>
      <c r="AP79" s="19"/>
      <c r="AQ79" s="46" t="s">
        <v>38</v>
      </c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17"/>
      <c r="BJ79" s="18"/>
      <c r="BK79" s="2"/>
      <c r="BL79" s="83"/>
      <c r="BM79" s="84"/>
      <c r="BN79" s="84"/>
      <c r="BO79" s="84"/>
      <c r="BP79" s="84"/>
      <c r="BQ79" s="84"/>
      <c r="BR79" s="84"/>
      <c r="BS79" s="84"/>
      <c r="BT79" s="84"/>
      <c r="BU79" s="84"/>
      <c r="BV79" s="84"/>
      <c r="BW79" s="84"/>
      <c r="BX79" s="84"/>
      <c r="BY79" s="84"/>
      <c r="BZ79" s="85"/>
    </row>
    <row r="80" spans="1:78" ht="13.5" customHeight="1">
      <c r="A80" s="2"/>
      <c r="B80" s="1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19"/>
      <c r="V80" s="19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19"/>
      <c r="AP80" s="19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17"/>
      <c r="BJ80" s="18"/>
      <c r="BK80" s="2"/>
      <c r="BL80" s="83"/>
      <c r="BM80" s="84"/>
      <c r="BN80" s="84"/>
      <c r="BO80" s="84"/>
      <c r="BP80" s="84"/>
      <c r="BQ80" s="84"/>
      <c r="BR80" s="84"/>
      <c r="BS80" s="84"/>
      <c r="BT80" s="84"/>
      <c r="BU80" s="84"/>
      <c r="BV80" s="84"/>
      <c r="BW80" s="84"/>
      <c r="BX80" s="84"/>
      <c r="BY80" s="84"/>
      <c r="BZ80" s="85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83"/>
      <c r="BM81" s="84"/>
      <c r="BN81" s="84"/>
      <c r="BO81" s="84"/>
      <c r="BP81" s="84"/>
      <c r="BQ81" s="84"/>
      <c r="BR81" s="84"/>
      <c r="BS81" s="84"/>
      <c r="BT81" s="84"/>
      <c r="BU81" s="84"/>
      <c r="BV81" s="84"/>
      <c r="BW81" s="84"/>
      <c r="BX81" s="84"/>
      <c r="BY81" s="84"/>
      <c r="BZ81" s="85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86"/>
      <c r="BM82" s="87"/>
      <c r="BN82" s="87"/>
      <c r="BO82" s="87"/>
      <c r="BP82" s="87"/>
      <c r="BQ82" s="87"/>
      <c r="BR82" s="87"/>
      <c r="BS82" s="87"/>
      <c r="BT82" s="87"/>
      <c r="BU82" s="87"/>
      <c r="BV82" s="87"/>
      <c r="BW82" s="87"/>
      <c r="BX82" s="87"/>
      <c r="BY82" s="87"/>
      <c r="BZ82" s="88"/>
    </row>
    <row r="83" spans="1:78">
      <c r="C83" s="2" t="s">
        <v>39</v>
      </c>
    </row>
  </sheetData>
  <sheetProtection password="8649" sheet="1" objects="1" scenarios="1" formatCells="0" formatColumns="0" formatRows="0"/>
  <mergeCells count="53">
    <mergeCell ref="B2:BZ4"/>
    <mergeCell ref="B6:AG6"/>
    <mergeCell ref="B7:I7"/>
    <mergeCell ref="J7:Q7"/>
    <mergeCell ref="R7:Y7"/>
    <mergeCell ref="Z7:AG7"/>
    <mergeCell ref="AI7:AP7"/>
    <mergeCell ref="AQ7:AX7"/>
    <mergeCell ref="AY7:BF7"/>
    <mergeCell ref="AY8:BF8"/>
    <mergeCell ref="BL8:BM8"/>
    <mergeCell ref="B9:I9"/>
    <mergeCell ref="J9:Q9"/>
    <mergeCell ref="R9:Y9"/>
    <mergeCell ref="Z9:AG9"/>
    <mergeCell ref="AI9:AP9"/>
    <mergeCell ref="AQ9:AX9"/>
    <mergeCell ref="AY9:BF9"/>
    <mergeCell ref="BL9:BM9"/>
    <mergeCell ref="B8:I8"/>
    <mergeCell ref="J8:Q8"/>
    <mergeCell ref="R8:Y8"/>
    <mergeCell ref="Z8:AG8"/>
    <mergeCell ref="AI8:AP8"/>
    <mergeCell ref="AQ8:AX8"/>
    <mergeCell ref="BL16:BZ44"/>
    <mergeCell ref="C34:P35"/>
    <mergeCell ref="R34:AE35"/>
    <mergeCell ref="AG34:AT35"/>
    <mergeCell ref="AV34:BI35"/>
    <mergeCell ref="AY10:BF10"/>
    <mergeCell ref="BL10:BM10"/>
    <mergeCell ref="BL11:BZ13"/>
    <mergeCell ref="B14:BJ15"/>
    <mergeCell ref="BL14:BZ15"/>
    <mergeCell ref="B10:I10"/>
    <mergeCell ref="J10:Q10"/>
    <mergeCell ref="R10:Y10"/>
    <mergeCell ref="Z10:AG10"/>
    <mergeCell ref="AI10:AP10"/>
    <mergeCell ref="AQ10:AX10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M10"/>
  <sheetViews>
    <sheetView showGridLines="0" workbookViewId="0"/>
  </sheetViews>
  <sheetFormatPr defaultRowHeight="13.5"/>
  <cols>
    <col min="2" max="143" width="11.875" customWidth="1"/>
  </cols>
  <sheetData>
    <row r="1" spans="1:143">
      <c r="A1" t="s">
        <v>40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>
        <v>1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/>
      <c r="AH1" s="25">
        <v>1</v>
      </c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/>
      <c r="AS1" s="25">
        <v>1</v>
      </c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/>
      <c r="BD1" s="25">
        <v>1</v>
      </c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/>
      <c r="BO1" s="25">
        <v>1</v>
      </c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/>
      <c r="BZ1" s="25">
        <v>1</v>
      </c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/>
      <c r="CK1" s="25">
        <v>1</v>
      </c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/>
      <c r="CV1" s="25">
        <v>1</v>
      </c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/>
      <c r="DG1" s="25">
        <v>1</v>
      </c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/>
      <c r="DR1" s="25">
        <v>1</v>
      </c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/>
      <c r="EC1" s="25">
        <v>1</v>
      </c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/>
    </row>
    <row r="2" spans="1:143">
      <c r="A2" s="26" t="s">
        <v>41</v>
      </c>
      <c r="B2" s="26">
        <f>COLUMN()-1</f>
        <v>1</v>
      </c>
      <c r="C2" s="26">
        <f t="shared" ref="C2:BQ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ref="BR2:EC2" si="1">COLUMN()-1</f>
        <v>69</v>
      </c>
      <c r="BS2" s="26">
        <f t="shared" si="1"/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ref="ED2:EM2" si="2">COLUMN()-1</f>
        <v>133</v>
      </c>
      <c r="EE2" s="26">
        <f t="shared" si="2"/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</row>
    <row r="3" spans="1:143">
      <c r="A3" s="26" t="s">
        <v>42</v>
      </c>
      <c r="B3" s="27" t="s">
        <v>43</v>
      </c>
      <c r="C3" s="27" t="s">
        <v>44</v>
      </c>
      <c r="D3" s="27" t="s">
        <v>45</v>
      </c>
      <c r="E3" s="27" t="s">
        <v>46</v>
      </c>
      <c r="F3" s="27" t="s">
        <v>47</v>
      </c>
      <c r="G3" s="27" t="s">
        <v>48</v>
      </c>
      <c r="H3" s="76" t="s">
        <v>49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8"/>
      <c r="W3" s="82" t="s">
        <v>50</v>
      </c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 t="s">
        <v>51</v>
      </c>
      <c r="DH3" s="75"/>
      <c r="DI3" s="75"/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  <c r="EM3" s="75"/>
    </row>
    <row r="4" spans="1:143">
      <c r="A4" s="26" t="s">
        <v>52</v>
      </c>
      <c r="B4" s="28"/>
      <c r="C4" s="28"/>
      <c r="D4" s="28"/>
      <c r="E4" s="28"/>
      <c r="F4" s="28"/>
      <c r="G4" s="28"/>
      <c r="H4" s="79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1"/>
      <c r="W4" s="75" t="s">
        <v>53</v>
      </c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 t="s">
        <v>54</v>
      </c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 t="s">
        <v>55</v>
      </c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 t="s">
        <v>56</v>
      </c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 t="s">
        <v>57</v>
      </c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 t="s">
        <v>58</v>
      </c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 t="s">
        <v>59</v>
      </c>
      <c r="CL4" s="75"/>
      <c r="CM4" s="75"/>
      <c r="CN4" s="75"/>
      <c r="CO4" s="75"/>
      <c r="CP4" s="75"/>
      <c r="CQ4" s="75"/>
      <c r="CR4" s="75"/>
      <c r="CS4" s="75"/>
      <c r="CT4" s="75"/>
      <c r="CU4" s="75"/>
      <c r="CV4" s="75" t="s">
        <v>60</v>
      </c>
      <c r="CW4" s="75"/>
      <c r="CX4" s="75"/>
      <c r="CY4" s="75"/>
      <c r="CZ4" s="75"/>
      <c r="DA4" s="75"/>
      <c r="DB4" s="75"/>
      <c r="DC4" s="75"/>
      <c r="DD4" s="75"/>
      <c r="DE4" s="75"/>
      <c r="DF4" s="75"/>
      <c r="DG4" s="75" t="s">
        <v>61</v>
      </c>
      <c r="DH4" s="75"/>
      <c r="DI4" s="75"/>
      <c r="DJ4" s="75"/>
      <c r="DK4" s="75"/>
      <c r="DL4" s="75"/>
      <c r="DM4" s="75"/>
      <c r="DN4" s="75"/>
      <c r="DO4" s="75"/>
      <c r="DP4" s="75"/>
      <c r="DQ4" s="75"/>
      <c r="DR4" s="75" t="s">
        <v>62</v>
      </c>
      <c r="DS4" s="75"/>
      <c r="DT4" s="75"/>
      <c r="DU4" s="75"/>
      <c r="DV4" s="75"/>
      <c r="DW4" s="75"/>
      <c r="DX4" s="75"/>
      <c r="DY4" s="75"/>
      <c r="DZ4" s="75"/>
      <c r="EA4" s="75"/>
      <c r="EB4" s="75"/>
      <c r="EC4" s="75" t="s">
        <v>63</v>
      </c>
      <c r="ED4" s="75"/>
      <c r="EE4" s="75"/>
      <c r="EF4" s="75"/>
      <c r="EG4" s="75"/>
      <c r="EH4" s="75"/>
      <c r="EI4" s="75"/>
      <c r="EJ4" s="75"/>
      <c r="EK4" s="75"/>
      <c r="EL4" s="75"/>
      <c r="EM4" s="75"/>
    </row>
    <row r="5" spans="1:143">
      <c r="A5" s="26" t="s">
        <v>64</v>
      </c>
      <c r="B5" s="29"/>
      <c r="C5" s="29"/>
      <c r="D5" s="29"/>
      <c r="E5" s="29"/>
      <c r="F5" s="29"/>
      <c r="G5" s="29"/>
      <c r="H5" s="30" t="s">
        <v>65</v>
      </c>
      <c r="I5" s="30" t="s">
        <v>66</v>
      </c>
      <c r="J5" s="30" t="s">
        <v>67</v>
      </c>
      <c r="K5" s="30" t="s">
        <v>68</v>
      </c>
      <c r="L5" s="30" t="s">
        <v>69</v>
      </c>
      <c r="M5" s="30" t="s">
        <v>70</v>
      </c>
      <c r="N5" s="30" t="s">
        <v>71</v>
      </c>
      <c r="O5" s="30" t="s">
        <v>72</v>
      </c>
      <c r="P5" s="30" t="s">
        <v>73</v>
      </c>
      <c r="Q5" s="30" t="s">
        <v>74</v>
      </c>
      <c r="R5" s="30" t="s">
        <v>75</v>
      </c>
      <c r="S5" s="30" t="s">
        <v>76</v>
      </c>
      <c r="T5" s="30" t="s">
        <v>77</v>
      </c>
      <c r="U5" s="30" t="s">
        <v>78</v>
      </c>
      <c r="V5" s="30" t="s">
        <v>79</v>
      </c>
      <c r="W5" s="30" t="s">
        <v>80</v>
      </c>
      <c r="X5" s="30" t="s">
        <v>81</v>
      </c>
      <c r="Y5" s="30" t="s">
        <v>82</v>
      </c>
      <c r="Z5" s="30" t="s">
        <v>83</v>
      </c>
      <c r="AA5" s="30" t="s">
        <v>84</v>
      </c>
      <c r="AB5" s="30" t="s">
        <v>85</v>
      </c>
      <c r="AC5" s="30" t="s">
        <v>86</v>
      </c>
      <c r="AD5" s="30" t="s">
        <v>87</v>
      </c>
      <c r="AE5" s="30" t="s">
        <v>88</v>
      </c>
      <c r="AF5" s="30" t="s">
        <v>89</v>
      </c>
      <c r="AG5" s="30" t="s">
        <v>90</v>
      </c>
      <c r="AH5" s="30" t="s">
        <v>80</v>
      </c>
      <c r="AI5" s="30" t="s">
        <v>81</v>
      </c>
      <c r="AJ5" s="30" t="s">
        <v>82</v>
      </c>
      <c r="AK5" s="30" t="s">
        <v>83</v>
      </c>
      <c r="AL5" s="30" t="s">
        <v>84</v>
      </c>
      <c r="AM5" s="30" t="s">
        <v>85</v>
      </c>
      <c r="AN5" s="30" t="s">
        <v>86</v>
      </c>
      <c r="AO5" s="30" t="s">
        <v>87</v>
      </c>
      <c r="AP5" s="30" t="s">
        <v>88</v>
      </c>
      <c r="AQ5" s="30" t="s">
        <v>89</v>
      </c>
      <c r="AR5" s="30" t="s">
        <v>91</v>
      </c>
      <c r="AS5" s="30" t="s">
        <v>80</v>
      </c>
      <c r="AT5" s="30" t="s">
        <v>81</v>
      </c>
      <c r="AU5" s="30" t="s">
        <v>82</v>
      </c>
      <c r="AV5" s="30" t="s">
        <v>83</v>
      </c>
      <c r="AW5" s="30" t="s">
        <v>84</v>
      </c>
      <c r="AX5" s="30" t="s">
        <v>85</v>
      </c>
      <c r="AY5" s="30" t="s">
        <v>86</v>
      </c>
      <c r="AZ5" s="30" t="s">
        <v>87</v>
      </c>
      <c r="BA5" s="30" t="s">
        <v>88</v>
      </c>
      <c r="BB5" s="30" t="s">
        <v>89</v>
      </c>
      <c r="BC5" s="30" t="s">
        <v>91</v>
      </c>
      <c r="BD5" s="30" t="s">
        <v>80</v>
      </c>
      <c r="BE5" s="30" t="s">
        <v>81</v>
      </c>
      <c r="BF5" s="30" t="s">
        <v>82</v>
      </c>
      <c r="BG5" s="30" t="s">
        <v>83</v>
      </c>
      <c r="BH5" s="30" t="s">
        <v>84</v>
      </c>
      <c r="BI5" s="30" t="s">
        <v>85</v>
      </c>
      <c r="BJ5" s="30" t="s">
        <v>86</v>
      </c>
      <c r="BK5" s="30" t="s">
        <v>87</v>
      </c>
      <c r="BL5" s="30" t="s">
        <v>88</v>
      </c>
      <c r="BM5" s="30" t="s">
        <v>89</v>
      </c>
      <c r="BN5" s="30" t="s">
        <v>91</v>
      </c>
      <c r="BO5" s="30" t="s">
        <v>80</v>
      </c>
      <c r="BP5" s="30" t="s">
        <v>81</v>
      </c>
      <c r="BQ5" s="30" t="s">
        <v>82</v>
      </c>
      <c r="BR5" s="30" t="s">
        <v>83</v>
      </c>
      <c r="BS5" s="30" t="s">
        <v>84</v>
      </c>
      <c r="BT5" s="30" t="s">
        <v>85</v>
      </c>
      <c r="BU5" s="30" t="s">
        <v>86</v>
      </c>
      <c r="BV5" s="30" t="s">
        <v>87</v>
      </c>
      <c r="BW5" s="30" t="s">
        <v>88</v>
      </c>
      <c r="BX5" s="30" t="s">
        <v>89</v>
      </c>
      <c r="BY5" s="30" t="s">
        <v>91</v>
      </c>
      <c r="BZ5" s="30" t="s">
        <v>80</v>
      </c>
      <c r="CA5" s="30" t="s">
        <v>81</v>
      </c>
      <c r="CB5" s="30" t="s">
        <v>82</v>
      </c>
      <c r="CC5" s="30" t="s">
        <v>83</v>
      </c>
      <c r="CD5" s="30" t="s">
        <v>84</v>
      </c>
      <c r="CE5" s="30" t="s">
        <v>85</v>
      </c>
      <c r="CF5" s="30" t="s">
        <v>86</v>
      </c>
      <c r="CG5" s="30" t="s">
        <v>87</v>
      </c>
      <c r="CH5" s="30" t="s">
        <v>88</v>
      </c>
      <c r="CI5" s="30" t="s">
        <v>89</v>
      </c>
      <c r="CJ5" s="30" t="s">
        <v>91</v>
      </c>
      <c r="CK5" s="30" t="s">
        <v>80</v>
      </c>
      <c r="CL5" s="30" t="s">
        <v>81</v>
      </c>
      <c r="CM5" s="30" t="s">
        <v>82</v>
      </c>
      <c r="CN5" s="30" t="s">
        <v>83</v>
      </c>
      <c r="CO5" s="30" t="s">
        <v>84</v>
      </c>
      <c r="CP5" s="30" t="s">
        <v>85</v>
      </c>
      <c r="CQ5" s="30" t="s">
        <v>86</v>
      </c>
      <c r="CR5" s="30" t="s">
        <v>87</v>
      </c>
      <c r="CS5" s="30" t="s">
        <v>88</v>
      </c>
      <c r="CT5" s="30" t="s">
        <v>89</v>
      </c>
      <c r="CU5" s="30" t="s">
        <v>91</v>
      </c>
      <c r="CV5" s="30" t="s">
        <v>80</v>
      </c>
      <c r="CW5" s="30" t="s">
        <v>81</v>
      </c>
      <c r="CX5" s="30" t="s">
        <v>82</v>
      </c>
      <c r="CY5" s="30" t="s">
        <v>83</v>
      </c>
      <c r="CZ5" s="30" t="s">
        <v>84</v>
      </c>
      <c r="DA5" s="30" t="s">
        <v>85</v>
      </c>
      <c r="DB5" s="30" t="s">
        <v>86</v>
      </c>
      <c r="DC5" s="30" t="s">
        <v>87</v>
      </c>
      <c r="DD5" s="30" t="s">
        <v>88</v>
      </c>
      <c r="DE5" s="30" t="s">
        <v>89</v>
      </c>
      <c r="DF5" s="30" t="s">
        <v>91</v>
      </c>
      <c r="DG5" s="30" t="s">
        <v>80</v>
      </c>
      <c r="DH5" s="30" t="s">
        <v>81</v>
      </c>
      <c r="DI5" s="30" t="s">
        <v>82</v>
      </c>
      <c r="DJ5" s="30" t="s">
        <v>83</v>
      </c>
      <c r="DK5" s="30" t="s">
        <v>84</v>
      </c>
      <c r="DL5" s="30" t="s">
        <v>85</v>
      </c>
      <c r="DM5" s="30" t="s">
        <v>86</v>
      </c>
      <c r="DN5" s="30" t="s">
        <v>87</v>
      </c>
      <c r="DO5" s="30" t="s">
        <v>88</v>
      </c>
      <c r="DP5" s="30" t="s">
        <v>89</v>
      </c>
      <c r="DQ5" s="30" t="s">
        <v>91</v>
      </c>
      <c r="DR5" s="30" t="s">
        <v>80</v>
      </c>
      <c r="DS5" s="30" t="s">
        <v>81</v>
      </c>
      <c r="DT5" s="30" t="s">
        <v>82</v>
      </c>
      <c r="DU5" s="30" t="s">
        <v>83</v>
      </c>
      <c r="DV5" s="30" t="s">
        <v>84</v>
      </c>
      <c r="DW5" s="30" t="s">
        <v>85</v>
      </c>
      <c r="DX5" s="30" t="s">
        <v>86</v>
      </c>
      <c r="DY5" s="30" t="s">
        <v>87</v>
      </c>
      <c r="DZ5" s="30" t="s">
        <v>88</v>
      </c>
      <c r="EA5" s="30" t="s">
        <v>89</v>
      </c>
      <c r="EB5" s="30" t="s">
        <v>91</v>
      </c>
      <c r="EC5" s="30" t="s">
        <v>80</v>
      </c>
      <c r="ED5" s="30" t="s">
        <v>81</v>
      </c>
      <c r="EE5" s="30" t="s">
        <v>82</v>
      </c>
      <c r="EF5" s="30" t="s">
        <v>83</v>
      </c>
      <c r="EG5" s="30" t="s">
        <v>84</v>
      </c>
      <c r="EH5" s="30" t="s">
        <v>85</v>
      </c>
      <c r="EI5" s="30" t="s">
        <v>86</v>
      </c>
      <c r="EJ5" s="30" t="s">
        <v>87</v>
      </c>
      <c r="EK5" s="30" t="s">
        <v>88</v>
      </c>
      <c r="EL5" s="30" t="s">
        <v>89</v>
      </c>
      <c r="EM5" s="30" t="s">
        <v>91</v>
      </c>
    </row>
    <row r="6" spans="1:143" s="34" customFormat="1">
      <c r="A6" s="26" t="s">
        <v>92</v>
      </c>
      <c r="B6" s="31">
        <f>B7</f>
        <v>2015</v>
      </c>
      <c r="C6" s="31">
        <f t="shared" ref="C6:V6" si="3">C7</f>
        <v>53686</v>
      </c>
      <c r="D6" s="31">
        <f t="shared" si="3"/>
        <v>47</v>
      </c>
      <c r="E6" s="31">
        <f t="shared" si="3"/>
        <v>1</v>
      </c>
      <c r="F6" s="31">
        <f t="shared" si="3"/>
        <v>0</v>
      </c>
      <c r="G6" s="31">
        <f t="shared" si="3"/>
        <v>0</v>
      </c>
      <c r="H6" s="31" t="str">
        <f t="shared" si="3"/>
        <v>秋田県　大潟村</v>
      </c>
      <c r="I6" s="31" t="str">
        <f t="shared" si="3"/>
        <v>法非適用</v>
      </c>
      <c r="J6" s="31" t="str">
        <f t="shared" si="3"/>
        <v>水道事業</v>
      </c>
      <c r="K6" s="31" t="str">
        <f t="shared" si="3"/>
        <v>簡易水道事業</v>
      </c>
      <c r="L6" s="31" t="str">
        <f t="shared" si="3"/>
        <v>D3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100</v>
      </c>
      <c r="P6" s="32">
        <f t="shared" si="3"/>
        <v>4255</v>
      </c>
      <c r="Q6" s="32">
        <f t="shared" si="3"/>
        <v>3238</v>
      </c>
      <c r="R6" s="32">
        <f t="shared" si="3"/>
        <v>170.11</v>
      </c>
      <c r="S6" s="32">
        <f t="shared" si="3"/>
        <v>19.03</v>
      </c>
      <c r="T6" s="32">
        <f t="shared" si="3"/>
        <v>3169</v>
      </c>
      <c r="U6" s="32">
        <f t="shared" si="3"/>
        <v>10.39</v>
      </c>
      <c r="V6" s="32">
        <f t="shared" si="3"/>
        <v>305</v>
      </c>
      <c r="W6" s="33">
        <f>IF(W7="",NA(),W7)</f>
        <v>82.06</v>
      </c>
      <c r="X6" s="33">
        <f t="shared" ref="X6:AF6" si="4">IF(X7="",NA(),X7)</f>
        <v>86.21</v>
      </c>
      <c r="Y6" s="33">
        <f t="shared" si="4"/>
        <v>87.53</v>
      </c>
      <c r="Z6" s="33">
        <f t="shared" si="4"/>
        <v>87.44</v>
      </c>
      <c r="AA6" s="33">
        <f t="shared" si="4"/>
        <v>97.23</v>
      </c>
      <c r="AB6" s="33">
        <f t="shared" si="4"/>
        <v>75.89</v>
      </c>
      <c r="AC6" s="33">
        <f t="shared" si="4"/>
        <v>74.52</v>
      </c>
      <c r="AD6" s="33">
        <f t="shared" si="4"/>
        <v>76.09</v>
      </c>
      <c r="AE6" s="33">
        <f t="shared" si="4"/>
        <v>75.87</v>
      </c>
      <c r="AF6" s="33">
        <f t="shared" si="4"/>
        <v>76.27</v>
      </c>
      <c r="AG6" s="32" t="str">
        <f>IF(AG7="","",IF(AG7="-","【-】","【"&amp;SUBSTITUTE(TEXT(AG7,"#,##0.00"),"-","△")&amp;"】"))</f>
        <v>【75.51】</v>
      </c>
      <c r="AH6" s="32" t="e">
        <f>IF(AH7="",NA(),AH7)</f>
        <v>#N/A</v>
      </c>
      <c r="AI6" s="32" t="e">
        <f t="shared" ref="AI6:AQ6" si="5">IF(AI7="",NA(),AI7)</f>
        <v>#N/A</v>
      </c>
      <c r="AJ6" s="32" t="e">
        <f t="shared" si="5"/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str">
        <f>IF(AR7="","",IF(AR7="-","【-】","【"&amp;SUBSTITUTE(TEXT(AR7,"#,##0.00"),"-","△")&amp;"】"))</f>
        <v/>
      </c>
      <c r="AS6" s="32" t="e">
        <f>IF(AS7="",NA(),AS7)</f>
        <v>#N/A</v>
      </c>
      <c r="AT6" s="32" t="e">
        <f t="shared" ref="AT6:BB6" si="6">IF(AT7="",NA(),AT7)</f>
        <v>#N/A</v>
      </c>
      <c r="AU6" s="32" t="e">
        <f t="shared" si="6"/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str">
        <f>IF(BC7="","",IF(BC7="-","【-】","【"&amp;SUBSTITUTE(TEXT(BC7,"#,##0.00"),"-","△")&amp;"】"))</f>
        <v/>
      </c>
      <c r="BD6" s="33">
        <f>IF(BD7="",NA(),BD7)</f>
        <v>453.2</v>
      </c>
      <c r="BE6" s="33">
        <f t="shared" ref="BE6:BM6" si="7">IF(BE7="",NA(),BE7)</f>
        <v>410.48</v>
      </c>
      <c r="BF6" s="33">
        <f t="shared" si="7"/>
        <v>358.26</v>
      </c>
      <c r="BG6" s="33">
        <f t="shared" si="7"/>
        <v>299.08</v>
      </c>
      <c r="BH6" s="33">
        <f t="shared" si="7"/>
        <v>247.67</v>
      </c>
      <c r="BI6" s="33">
        <f t="shared" si="7"/>
        <v>1124.6400000000001</v>
      </c>
      <c r="BJ6" s="33">
        <f t="shared" si="7"/>
        <v>1108.26</v>
      </c>
      <c r="BK6" s="33">
        <f t="shared" si="7"/>
        <v>1113.76</v>
      </c>
      <c r="BL6" s="33">
        <f t="shared" si="7"/>
        <v>1125.69</v>
      </c>
      <c r="BM6" s="33">
        <f t="shared" si="7"/>
        <v>1134.67</v>
      </c>
      <c r="BN6" s="32" t="str">
        <f>IF(BN7="","",IF(BN7="-","【-】","【"&amp;SUBSTITUTE(TEXT(BN7,"#,##0.00"),"-","△")&amp;"】"))</f>
        <v>【1,242.90】</v>
      </c>
      <c r="BO6" s="33">
        <f>IF(BO7="",NA(),BO7)</f>
        <v>80.19</v>
      </c>
      <c r="BP6" s="33">
        <f t="shared" ref="BP6:BX6" si="8">IF(BP7="",NA(),BP7)</f>
        <v>83.87</v>
      </c>
      <c r="BQ6" s="33">
        <f t="shared" si="8"/>
        <v>79.37</v>
      </c>
      <c r="BR6" s="33">
        <f t="shared" si="8"/>
        <v>86.12</v>
      </c>
      <c r="BS6" s="33">
        <f t="shared" si="8"/>
        <v>97.13</v>
      </c>
      <c r="BT6" s="33">
        <f t="shared" si="8"/>
        <v>56.46</v>
      </c>
      <c r="BU6" s="33">
        <f t="shared" si="8"/>
        <v>19.77</v>
      </c>
      <c r="BV6" s="33">
        <f t="shared" si="8"/>
        <v>34.25</v>
      </c>
      <c r="BW6" s="33">
        <f t="shared" si="8"/>
        <v>46.48</v>
      </c>
      <c r="BX6" s="33">
        <f t="shared" si="8"/>
        <v>40.6</v>
      </c>
      <c r="BY6" s="32" t="str">
        <f>IF(BY7="","",IF(BY7="-","【-】","【"&amp;SUBSTITUTE(TEXT(BY7,"#,##0.00"),"-","△")&amp;"】"))</f>
        <v>【33.35】</v>
      </c>
      <c r="BZ6" s="33">
        <f>IF(BZ7="",NA(),BZ7)</f>
        <v>270.08</v>
      </c>
      <c r="CA6" s="33">
        <f t="shared" ref="CA6:CI6" si="9">IF(CA7="",NA(),CA7)</f>
        <v>252.2</v>
      </c>
      <c r="CB6" s="33">
        <f t="shared" si="9"/>
        <v>265.89</v>
      </c>
      <c r="CC6" s="33">
        <f t="shared" si="9"/>
        <v>245.19</v>
      </c>
      <c r="CD6" s="33">
        <f t="shared" si="9"/>
        <v>231.31</v>
      </c>
      <c r="CE6" s="33">
        <f t="shared" si="9"/>
        <v>306.49</v>
      </c>
      <c r="CF6" s="33">
        <f t="shared" si="9"/>
        <v>878.73</v>
      </c>
      <c r="CG6" s="33">
        <f t="shared" si="9"/>
        <v>501.18</v>
      </c>
      <c r="CH6" s="33">
        <f t="shared" si="9"/>
        <v>376.61</v>
      </c>
      <c r="CI6" s="33">
        <f t="shared" si="9"/>
        <v>440.03</v>
      </c>
      <c r="CJ6" s="32" t="str">
        <f>IF(CJ7="","",IF(CJ7="-","【-】","【"&amp;SUBSTITUTE(TEXT(CJ7,"#,##0.00"),"-","△")&amp;"】"))</f>
        <v>【524.69】</v>
      </c>
      <c r="CK6" s="33">
        <f>IF(CK7="",NA(),CK7)</f>
        <v>71.349999999999994</v>
      </c>
      <c r="CL6" s="33">
        <f t="shared" ref="CL6:CT6" si="10">IF(CL7="",NA(),CL7)</f>
        <v>67.16</v>
      </c>
      <c r="CM6" s="33">
        <f t="shared" si="10"/>
        <v>68.02</v>
      </c>
      <c r="CN6" s="33">
        <f t="shared" si="10"/>
        <v>70.77</v>
      </c>
      <c r="CO6" s="33">
        <f t="shared" si="10"/>
        <v>66.06</v>
      </c>
      <c r="CP6" s="33">
        <f t="shared" si="10"/>
        <v>58.25</v>
      </c>
      <c r="CQ6" s="33">
        <f t="shared" si="10"/>
        <v>57.17</v>
      </c>
      <c r="CR6" s="33">
        <f t="shared" si="10"/>
        <v>57.55</v>
      </c>
      <c r="CS6" s="33">
        <f t="shared" si="10"/>
        <v>57.43</v>
      </c>
      <c r="CT6" s="33">
        <f t="shared" si="10"/>
        <v>57.29</v>
      </c>
      <c r="CU6" s="32" t="str">
        <f>IF(CU7="","",IF(CU7="-","【-】","【"&amp;SUBSTITUTE(TEXT(CU7,"#,##0.00"),"-","△")&amp;"】"))</f>
        <v>【57.58】</v>
      </c>
      <c r="CV6" s="33">
        <f>IF(CV7="",NA(),CV7)</f>
        <v>88.64</v>
      </c>
      <c r="CW6" s="33">
        <f t="shared" ref="CW6:DE6" si="11">IF(CW7="",NA(),CW7)</f>
        <v>95.65</v>
      </c>
      <c r="CX6" s="33">
        <f t="shared" si="11"/>
        <v>95.14</v>
      </c>
      <c r="CY6" s="33">
        <f t="shared" si="11"/>
        <v>93.34</v>
      </c>
      <c r="CZ6" s="33">
        <f t="shared" si="11"/>
        <v>92.52</v>
      </c>
      <c r="DA6" s="33">
        <f t="shared" si="11"/>
        <v>74.53</v>
      </c>
      <c r="DB6" s="33">
        <f t="shared" si="11"/>
        <v>74.94</v>
      </c>
      <c r="DC6" s="33">
        <f t="shared" si="11"/>
        <v>74.14</v>
      </c>
      <c r="DD6" s="33">
        <f t="shared" si="11"/>
        <v>73.83</v>
      </c>
      <c r="DE6" s="33">
        <f t="shared" si="11"/>
        <v>73.69</v>
      </c>
      <c r="DF6" s="32" t="str">
        <f>IF(DF7="","",IF(DF7="-","【-】","【"&amp;SUBSTITUTE(TEXT(DF7,"#,##0.00"),"-","△")&amp;"】"))</f>
        <v>【75.27】</v>
      </c>
      <c r="DG6" s="32" t="e">
        <f>IF(DG7="",NA(),DG7)</f>
        <v>#N/A</v>
      </c>
      <c r="DH6" s="32" t="e">
        <f t="shared" ref="DH6:DP6" si="12">IF(DH7="",NA(),DH7)</f>
        <v>#N/A</v>
      </c>
      <c r="DI6" s="32" t="e">
        <f t="shared" si="12"/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str">
        <f>IF(DQ7="","",IF(DQ7="-","【-】","【"&amp;SUBSTITUTE(TEXT(DQ7,"#,##0.00"),"-","△")&amp;"】"))</f>
        <v/>
      </c>
      <c r="DR6" s="32" t="e">
        <f>IF(DR7="",NA(),DR7)</f>
        <v>#N/A</v>
      </c>
      <c r="DS6" s="32" t="e">
        <f t="shared" ref="DS6:EA6" si="13">IF(DS7="",NA(),DS7)</f>
        <v>#N/A</v>
      </c>
      <c r="DT6" s="32" t="e">
        <f t="shared" si="13"/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str">
        <f>IF(EB7="","",IF(EB7="-","【-】","【"&amp;SUBSTITUTE(TEXT(EB7,"#,##0.00"),"-","△")&amp;"】"))</f>
        <v/>
      </c>
      <c r="EC6" s="32">
        <f>IF(EC7="",NA(),EC7)</f>
        <v>0</v>
      </c>
      <c r="ED6" s="32">
        <f t="shared" ref="ED6:EL6" si="14">IF(ED7="",NA(),ED7)</f>
        <v>0</v>
      </c>
      <c r="EE6" s="32">
        <f t="shared" si="14"/>
        <v>0</v>
      </c>
      <c r="EF6" s="32">
        <f t="shared" si="14"/>
        <v>0</v>
      </c>
      <c r="EG6" s="32">
        <f t="shared" si="14"/>
        <v>0</v>
      </c>
      <c r="EH6" s="33">
        <f t="shared" si="14"/>
        <v>0.47</v>
      </c>
      <c r="EI6" s="33">
        <f t="shared" si="14"/>
        <v>0.46</v>
      </c>
      <c r="EJ6" s="33">
        <f t="shared" si="14"/>
        <v>0.8</v>
      </c>
      <c r="EK6" s="33">
        <f t="shared" si="14"/>
        <v>0.69</v>
      </c>
      <c r="EL6" s="33">
        <f t="shared" si="14"/>
        <v>0.65</v>
      </c>
      <c r="EM6" s="32" t="str">
        <f>IF(EM7="","",IF(EM7="-","【-】","【"&amp;SUBSTITUTE(TEXT(EM7,"#,##0.00"),"-","△")&amp;"】"))</f>
        <v>【0.71】</v>
      </c>
    </row>
    <row r="7" spans="1:143" s="34" customFormat="1">
      <c r="A7" s="26"/>
      <c r="B7" s="35">
        <v>2015</v>
      </c>
      <c r="C7" s="35">
        <v>53686</v>
      </c>
      <c r="D7" s="35">
        <v>47</v>
      </c>
      <c r="E7" s="35">
        <v>1</v>
      </c>
      <c r="F7" s="35">
        <v>0</v>
      </c>
      <c r="G7" s="35">
        <v>0</v>
      </c>
      <c r="H7" s="35" t="s">
        <v>93</v>
      </c>
      <c r="I7" s="35" t="s">
        <v>94</v>
      </c>
      <c r="J7" s="35" t="s">
        <v>95</v>
      </c>
      <c r="K7" s="35" t="s">
        <v>96</v>
      </c>
      <c r="L7" s="35" t="s">
        <v>97</v>
      </c>
      <c r="M7" s="36" t="s">
        <v>98</v>
      </c>
      <c r="N7" s="36" t="s">
        <v>99</v>
      </c>
      <c r="O7" s="36">
        <v>100</v>
      </c>
      <c r="P7" s="36">
        <v>4255</v>
      </c>
      <c r="Q7" s="36">
        <v>3238</v>
      </c>
      <c r="R7" s="36">
        <v>170.11</v>
      </c>
      <c r="S7" s="36">
        <v>19.03</v>
      </c>
      <c r="T7" s="36">
        <v>3169</v>
      </c>
      <c r="U7" s="36">
        <v>10.39</v>
      </c>
      <c r="V7" s="36">
        <v>305</v>
      </c>
      <c r="W7" s="36">
        <v>82.06</v>
      </c>
      <c r="X7" s="36">
        <v>86.21</v>
      </c>
      <c r="Y7" s="36">
        <v>87.53</v>
      </c>
      <c r="Z7" s="36">
        <v>87.44</v>
      </c>
      <c r="AA7" s="36">
        <v>97.23</v>
      </c>
      <c r="AB7" s="36">
        <v>75.89</v>
      </c>
      <c r="AC7" s="36">
        <v>74.52</v>
      </c>
      <c r="AD7" s="36">
        <v>76.09</v>
      </c>
      <c r="AE7" s="36">
        <v>75.87</v>
      </c>
      <c r="AF7" s="36">
        <v>76.27</v>
      </c>
      <c r="AG7" s="36">
        <v>75.510000000000005</v>
      </c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>
        <v>453.2</v>
      </c>
      <c r="BE7" s="36">
        <v>410.48</v>
      </c>
      <c r="BF7" s="36">
        <v>358.26</v>
      </c>
      <c r="BG7" s="36">
        <v>299.08</v>
      </c>
      <c r="BH7" s="36">
        <v>247.67</v>
      </c>
      <c r="BI7" s="36">
        <v>1124.6400000000001</v>
      </c>
      <c r="BJ7" s="36">
        <v>1108.26</v>
      </c>
      <c r="BK7" s="36">
        <v>1113.76</v>
      </c>
      <c r="BL7" s="36">
        <v>1125.69</v>
      </c>
      <c r="BM7" s="36">
        <v>1134.67</v>
      </c>
      <c r="BN7" s="36">
        <v>1242.9000000000001</v>
      </c>
      <c r="BO7" s="36">
        <v>80.19</v>
      </c>
      <c r="BP7" s="36">
        <v>83.87</v>
      </c>
      <c r="BQ7" s="36">
        <v>79.37</v>
      </c>
      <c r="BR7" s="36">
        <v>86.12</v>
      </c>
      <c r="BS7" s="36">
        <v>97.13</v>
      </c>
      <c r="BT7" s="36">
        <v>56.46</v>
      </c>
      <c r="BU7" s="36">
        <v>19.77</v>
      </c>
      <c r="BV7" s="36">
        <v>34.25</v>
      </c>
      <c r="BW7" s="36">
        <v>46.48</v>
      </c>
      <c r="BX7" s="36">
        <v>40.6</v>
      </c>
      <c r="BY7" s="36">
        <v>33.35</v>
      </c>
      <c r="BZ7" s="36">
        <v>270.08</v>
      </c>
      <c r="CA7" s="36">
        <v>252.2</v>
      </c>
      <c r="CB7" s="36">
        <v>265.89</v>
      </c>
      <c r="CC7" s="36">
        <v>245.19</v>
      </c>
      <c r="CD7" s="36">
        <v>231.31</v>
      </c>
      <c r="CE7" s="36">
        <v>306.49</v>
      </c>
      <c r="CF7" s="36">
        <v>878.73</v>
      </c>
      <c r="CG7" s="36">
        <v>501.18</v>
      </c>
      <c r="CH7" s="36">
        <v>376.61</v>
      </c>
      <c r="CI7" s="36">
        <v>440.03</v>
      </c>
      <c r="CJ7" s="36">
        <v>524.69000000000005</v>
      </c>
      <c r="CK7" s="36">
        <v>71.349999999999994</v>
      </c>
      <c r="CL7" s="36">
        <v>67.16</v>
      </c>
      <c r="CM7" s="36">
        <v>68.02</v>
      </c>
      <c r="CN7" s="36">
        <v>70.77</v>
      </c>
      <c r="CO7" s="36">
        <v>66.06</v>
      </c>
      <c r="CP7" s="36">
        <v>58.25</v>
      </c>
      <c r="CQ7" s="36">
        <v>57.17</v>
      </c>
      <c r="CR7" s="36">
        <v>57.55</v>
      </c>
      <c r="CS7" s="36">
        <v>57.43</v>
      </c>
      <c r="CT7" s="36">
        <v>57.29</v>
      </c>
      <c r="CU7" s="36">
        <v>57.58</v>
      </c>
      <c r="CV7" s="36">
        <v>88.64</v>
      </c>
      <c r="CW7" s="36">
        <v>95.65</v>
      </c>
      <c r="CX7" s="36">
        <v>95.14</v>
      </c>
      <c r="CY7" s="36">
        <v>93.34</v>
      </c>
      <c r="CZ7" s="36">
        <v>92.52</v>
      </c>
      <c r="DA7" s="36">
        <v>74.53</v>
      </c>
      <c r="DB7" s="36">
        <v>74.94</v>
      </c>
      <c r="DC7" s="36">
        <v>74.14</v>
      </c>
      <c r="DD7" s="36">
        <v>73.83</v>
      </c>
      <c r="DE7" s="36">
        <v>73.69</v>
      </c>
      <c r="DF7" s="36">
        <v>75.27</v>
      </c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>
        <v>0</v>
      </c>
      <c r="ED7" s="36">
        <v>0</v>
      </c>
      <c r="EE7" s="36">
        <v>0</v>
      </c>
      <c r="EF7" s="36">
        <v>0</v>
      </c>
      <c r="EG7" s="36">
        <v>0</v>
      </c>
      <c r="EH7" s="36">
        <v>0.47</v>
      </c>
      <c r="EI7" s="36">
        <v>0.46</v>
      </c>
      <c r="EJ7" s="36">
        <v>0.8</v>
      </c>
      <c r="EK7" s="36">
        <v>0.69</v>
      </c>
      <c r="EL7" s="36">
        <v>0.65</v>
      </c>
      <c r="EM7" s="36">
        <v>0.71</v>
      </c>
    </row>
    <row r="8" spans="1:143"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</row>
    <row r="9" spans="1:143">
      <c r="A9" s="38"/>
      <c r="B9" s="38" t="s">
        <v>100</v>
      </c>
      <c r="C9" s="38" t="s">
        <v>101</v>
      </c>
      <c r="D9" s="38" t="s">
        <v>102</v>
      </c>
      <c r="E9" s="38" t="s">
        <v>103</v>
      </c>
      <c r="F9" s="38" t="s">
        <v>104</v>
      </c>
      <c r="W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3">
      <c r="A10" s="38" t="s">
        <v>43</v>
      </c>
      <c r="B10" s="39">
        <f>DATEVALUE($B$6-4&amp;"年1月1日")</f>
        <v>40544</v>
      </c>
      <c r="C10" s="39">
        <f>DATEVALUE($B$6-3&amp;"年1月1日")</f>
        <v>40909</v>
      </c>
      <c r="D10" s="39">
        <f>DATEVALUE($B$6-2&amp;"年1月1日")</f>
        <v>41275</v>
      </c>
      <c r="E10" s="39">
        <f>DATEVALUE($B$6-1&amp;"年1月1日")</f>
        <v>41640</v>
      </c>
      <c r="F10" s="39">
        <f>DATEVALUE($B$6&amp;"年1月1日")</f>
        <v>42005</v>
      </c>
    </row>
  </sheetData>
  <mergeCells count="14">
    <mergeCell ref="CV4:DF4"/>
    <mergeCell ref="DG4:DQ4"/>
    <mergeCell ref="DR4:EB4"/>
    <mergeCell ref="EC4:EM4"/>
    <mergeCell ref="H3:V4"/>
    <mergeCell ref="W3:DF3"/>
    <mergeCell ref="DG3:EM3"/>
    <mergeCell ref="W4:AG4"/>
    <mergeCell ref="AH4:AR4"/>
    <mergeCell ref="AS4:BC4"/>
    <mergeCell ref="BD4:BN4"/>
    <mergeCell ref="BO4:BY4"/>
    <mergeCell ref="BZ4:CJ4"/>
    <mergeCell ref="CK4:CU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cp:lastPrinted>2017-02-22T02:53:23Z</cp:lastPrinted>
  <dcterms:created xsi:type="dcterms:W3CDTF">2016-12-02T02:15:57Z</dcterms:created>
  <dcterms:modified xsi:type="dcterms:W3CDTF">2017-02-22T06:06:53Z</dcterms:modified>
  <cp:category/>
</cp:coreProperties>
</file>